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21 R08製販：二次（国直）/(R08.04.01②)R08安定供給ｼｽﾃﾑ[製販：二次]企画提案書外１[全６物件]/"/>
    </mc:Choice>
  </mc:AlternateContent>
  <xr:revisionPtr revIDLastSave="910" documentId="13_ncr:1_{338E6D54-25F5-49AB-9F56-3FDE474134DD}" xr6:coauthVersionLast="47" xr6:coauthVersionMax="47" xr10:uidLastSave="{D02236F2-55FF-4366-A8EF-E7B53F9DFA82}"/>
  <workbookProtection workbookAlgorithmName="SHA-512" workbookHashValue="iQfZYloYr+v30J8xPm1mO6DAOLwzQCbGFnYpT3oi9AtYb0izKG32hQxwEaT1AO6gmf4OrrsL2OHddYecgXorpQ==" workbookSaltValue="Ai3mfRfzNC1jwKX+deLfpA==" workbookSpinCount="100000" lockStructure="1"/>
  <bookViews>
    <workbookView xWindow="-120" yWindow="-120" windowWidth="29040" windowHeight="15720" tabRatio="928"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ギ】'!$B$2:$BB$56</definedName>
    <definedName name="_xlnm.Print_Area" localSheetId="5">'２【ヒノキ】'!$B$2:$BB$56</definedName>
    <definedName name="_xlnm.Print_Area" localSheetId="3">'２【印刷用】'!$B$2:$BD$56</definedName>
    <definedName name="_xlnm.Print_Area" localSheetId="6">'２【低質材】'!$B$2:$BB$56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'７・８・９'!$B$2:$AN$71</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63" i="37" l="1"/>
  <c r="K20" i="31"/>
  <c r="O18" i="31"/>
  <c r="K19" i="31" l="1"/>
  <c r="Z5" i="33" l="1"/>
  <c r="B4" i="31"/>
  <c r="B4" i="39" l="1"/>
  <c r="B4" i="40"/>
  <c r="B4" i="32"/>
  <c r="B4" i="37"/>
  <c r="B4" i="38"/>
  <c r="B4" i="54"/>
  <c r="B4" i="35"/>
  <c r="B4" i="36"/>
  <c r="N10" i="57"/>
  <c r="N10" i="30" l="1"/>
  <c r="B30" i="31"/>
  <c r="AJ29" i="50"/>
  <c r="AF29" i="50"/>
  <c r="AA29" i="50"/>
  <c r="W29" i="50"/>
  <c r="R29" i="50"/>
  <c r="N29" i="50"/>
  <c r="AF28" i="50"/>
  <c r="W28" i="50"/>
  <c r="N28" i="50"/>
  <c r="K20" i="50"/>
  <c r="O18" i="50"/>
  <c r="K19" i="50" l="1"/>
  <c r="E56" i="30" l="1"/>
  <c r="E53" i="30"/>
  <c r="E50" i="30"/>
  <c r="W28" i="47" l="1"/>
  <c r="W27" i="47"/>
  <c r="W26" i="47"/>
  <c r="W25" i="47"/>
  <c r="W24" i="47"/>
  <c r="E47" i="30" l="1"/>
  <c r="E44" i="30"/>
  <c r="E41"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D51" i="33"/>
  <c r="CD48" i="33"/>
  <c r="M9" i="36"/>
  <c r="CD23" i="33"/>
  <c r="CH29" i="33"/>
  <c r="BZ52" i="33"/>
  <c r="CD28" i="33"/>
  <c r="CD22" i="33"/>
  <c r="DV13" i="33"/>
  <c r="DL13" i="33"/>
  <c r="V9" i="36" l="1"/>
  <c r="AJ45" i="50" s="1"/>
  <c r="AJ48" i="50" s="1"/>
  <c r="AF45" i="50"/>
  <c r="AF48" i="50" s="1"/>
  <c r="CD52" i="33"/>
  <c r="CH49" i="33" s="1"/>
  <c r="T52" i="33"/>
  <c r="AD46" i="33" s="1"/>
  <c r="AH46" i="33" s="1"/>
  <c r="DR13" i="33"/>
  <c r="BP52" i="33"/>
  <c r="CH48" i="33" l="1"/>
  <c r="CH51" i="33"/>
  <c r="CH23" i="33"/>
  <c r="CH22" i="33"/>
  <c r="CH50" i="33"/>
  <c r="AL9" i="36"/>
  <c r="AQ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V9" i="36" l="1"/>
  <c r="AV20" i="36" s="1"/>
  <c r="CH52" i="33"/>
  <c r="AH27" i="33"/>
  <c r="AH23" i="33"/>
  <c r="AH24" i="33"/>
  <c r="AH29" i="33"/>
  <c r="AH22" i="33"/>
  <c r="AH28" i="33"/>
  <c r="AH26" i="33"/>
  <c r="AD52" i="33"/>
  <c r="BV52" i="33"/>
  <c r="CL52" i="33" l="1"/>
  <c r="CP8" i="33" s="1"/>
  <c r="M9" i="35" s="1"/>
  <c r="Q32" i="31"/>
  <c r="Y32" i="31" s="1"/>
  <c r="AH52" i="33"/>
  <c r="AL26" i="33" s="1"/>
  <c r="CP43" i="33" l="1"/>
  <c r="M44" i="35" s="1"/>
  <c r="CP21" i="33"/>
  <c r="M22" i="35" s="1"/>
  <c r="CP15" i="33"/>
  <c r="M16" i="35" s="1"/>
  <c r="CP34" i="33"/>
  <c r="M35" i="35" s="1"/>
  <c r="CP14" i="33"/>
  <c r="M15" i="35" s="1"/>
  <c r="CP18" i="33"/>
  <c r="M19" i="35" s="1"/>
  <c r="CP12" i="33"/>
  <c r="M13" i="35" s="1"/>
  <c r="CP10" i="33"/>
  <c r="M11" i="35" s="1"/>
  <c r="CP37" i="33"/>
  <c r="M38" i="35" s="1"/>
  <c r="CP23" i="33"/>
  <c r="M24" i="35" s="1"/>
  <c r="CP32" i="33"/>
  <c r="M33" i="35" s="1"/>
  <c r="CP20" i="33"/>
  <c r="M21" i="35" s="1"/>
  <c r="CP39" i="33"/>
  <c r="M40" i="35" s="1"/>
  <c r="CP46" i="33"/>
  <c r="M47" i="35" s="1"/>
  <c r="CP16" i="33"/>
  <c r="M17" i="35" s="1"/>
  <c r="CP29" i="33"/>
  <c r="M30" i="35" s="1"/>
  <c r="CP25" i="33"/>
  <c r="M26" i="35" s="1"/>
  <c r="CP35" i="33"/>
  <c r="M36"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V42" i="35" s="1"/>
  <c r="CP44" i="33"/>
  <c r="M45" i="35" s="1"/>
  <c r="CP47" i="33"/>
  <c r="M48" i="35" s="1"/>
  <c r="V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V9" i="32" s="1"/>
  <c r="V15" i="35"/>
  <c r="AL10" i="35" s="1"/>
  <c r="AT27" i="33" l="1"/>
  <c r="M28" i="32" s="1"/>
  <c r="V28" i="32" s="1"/>
  <c r="AL23" i="32" s="1"/>
  <c r="AT51" i="33"/>
  <c r="M52" i="32" s="1"/>
  <c r="V52" i="32" s="1"/>
  <c r="AL48" i="32" s="1"/>
  <c r="AT40" i="33"/>
  <c r="M41" i="32" s="1"/>
  <c r="V41" i="32" s="1"/>
  <c r="AL16" i="32" s="1"/>
  <c r="AT31" i="33"/>
  <c r="M32" i="32" s="1"/>
  <c r="V32" i="32" s="1"/>
  <c r="AL52" i="32" s="1"/>
  <c r="AT47" i="33"/>
  <c r="M48" i="32" s="1"/>
  <c r="V48" i="32" s="1"/>
  <c r="AL47" i="32" s="1"/>
  <c r="AT16" i="33"/>
  <c r="M17" i="32" s="1"/>
  <c r="AT26" i="33"/>
  <c r="M27" i="32" s="1"/>
  <c r="V27" i="32" s="1"/>
  <c r="AL13" i="32" s="1"/>
  <c r="AT44" i="33"/>
  <c r="M45" i="32" s="1"/>
  <c r="V45" i="32" s="1"/>
  <c r="AL17" i="32" s="1"/>
  <c r="AT19" i="33"/>
  <c r="M20" i="32" s="1"/>
  <c r="V20" i="32" s="1"/>
  <c r="AL21" i="32" s="1"/>
  <c r="AT17" i="33"/>
  <c r="M18" i="32" s="1"/>
  <c r="AT34" i="33"/>
  <c r="M35" i="32" s="1"/>
  <c r="V35" i="32" s="1"/>
  <c r="AL34" i="32" s="1"/>
  <c r="AT29" i="33"/>
  <c r="M30" i="32" s="1"/>
  <c r="V30" i="32" s="1"/>
  <c r="AL43" i="32" s="1"/>
  <c r="AT18" i="33"/>
  <c r="M19" i="32" s="1"/>
  <c r="AT50" i="33"/>
  <c r="M51" i="32" s="1"/>
  <c r="V51" i="32" s="1"/>
  <c r="AL38" i="32" s="1"/>
  <c r="AT9" i="33"/>
  <c r="M10" i="32" s="1"/>
  <c r="AT43" i="33"/>
  <c r="M44" i="32" s="1"/>
  <c r="V44" i="32" s="1"/>
  <c r="AL46" i="32" s="1"/>
  <c r="AT42" i="33"/>
  <c r="M43" i="32" s="1"/>
  <c r="V43" i="32" s="1"/>
  <c r="AL36" i="32" s="1"/>
  <c r="AT12" i="33"/>
  <c r="M13" i="32" s="1"/>
  <c r="V13" i="32" s="1"/>
  <c r="AT48" i="33"/>
  <c r="M49" i="32" s="1"/>
  <c r="V49" i="32" s="1"/>
  <c r="AL18" i="32" s="1"/>
  <c r="AT38" i="33"/>
  <c r="AT28" i="33"/>
  <c r="M29" i="32" s="1"/>
  <c r="V29" i="32" s="1"/>
  <c r="AL33" i="32" s="1"/>
  <c r="AT11" i="33"/>
  <c r="M12" i="32" s="1"/>
  <c r="V12" i="32" s="1"/>
  <c r="AT35" i="33"/>
  <c r="M36" i="32" s="1"/>
  <c r="V36" i="32" s="1"/>
  <c r="AL44" i="32" s="1"/>
  <c r="AT39" i="33"/>
  <c r="M40" i="32" s="1"/>
  <c r="V40" i="32" s="1"/>
  <c r="AL45" i="32" s="1"/>
  <c r="AT22" i="33"/>
  <c r="M23" i="32" s="1"/>
  <c r="V23" i="32" s="1"/>
  <c r="AL12" i="32" s="1"/>
  <c r="AT32" i="33"/>
  <c r="M33" i="32" s="1"/>
  <c r="V33" i="32" s="1"/>
  <c r="AL14" i="32" s="1"/>
  <c r="AT46" i="33"/>
  <c r="M47" i="32" s="1"/>
  <c r="V47" i="32" s="1"/>
  <c r="AL37" i="32" s="1"/>
  <c r="AT30" i="33"/>
  <c r="M31" i="32" s="1"/>
  <c r="V31" i="32" s="1"/>
  <c r="AL51" i="32" s="1"/>
  <c r="AT23" i="33"/>
  <c r="M24" i="32" s="1"/>
  <c r="V24" i="32" s="1"/>
  <c r="AL22" i="32" s="1"/>
  <c r="AT20" i="33"/>
  <c r="M21" i="32" s="1"/>
  <c r="V21" i="32" s="1"/>
  <c r="AL31" i="32" s="1"/>
  <c r="AT36" i="33"/>
  <c r="M37" i="32" s="1"/>
  <c r="V37" i="32" s="1"/>
  <c r="AL15" i="32" s="1"/>
  <c r="AT15" i="33"/>
  <c r="M16" i="32" s="1"/>
  <c r="AT25" i="33"/>
  <c r="M26" i="32" s="1"/>
  <c r="V26" i="32" s="1"/>
  <c r="AL42" i="32" s="1"/>
  <c r="AT21" i="33"/>
  <c r="M22" i="32" s="1"/>
  <c r="V22" i="32" s="1"/>
  <c r="AL41" i="32" s="1"/>
  <c r="AT13" i="33"/>
  <c r="M14" i="32" s="1"/>
  <c r="V14" i="32" s="1"/>
  <c r="AT49" i="33"/>
  <c r="M50" i="32" s="1"/>
  <c r="V50" i="32" s="1"/>
  <c r="AL28" i="32" s="1"/>
  <c r="AT33" i="33"/>
  <c r="M34" i="32" s="1"/>
  <c r="V34" i="32" s="1"/>
  <c r="AL24" i="32" s="1"/>
  <c r="AT37" i="33"/>
  <c r="M38" i="32" s="1"/>
  <c r="V38" i="32" s="1"/>
  <c r="AL25" i="32" s="1"/>
  <c r="AT24" i="33"/>
  <c r="M25" i="32" s="1"/>
  <c r="V25" i="32" s="1"/>
  <c r="AL32" i="32" s="1"/>
  <c r="AT10" i="33"/>
  <c r="M11" i="32" s="1"/>
  <c r="V11" i="32" s="1"/>
  <c r="AT41" i="33"/>
  <c r="M42" i="32" s="1"/>
  <c r="V42" i="32" s="1"/>
  <c r="AL26" i="32" s="1"/>
  <c r="AT14" i="33"/>
  <c r="M15" i="32" s="1"/>
  <c r="AT45" i="33"/>
  <c r="V46" i="35"/>
  <c r="AL27" i="35" s="1"/>
  <c r="V45" i="35"/>
  <c r="AL17" i="35" s="1"/>
  <c r="V18" i="35"/>
  <c r="AL40" i="35" s="1"/>
  <c r="V40" i="35"/>
  <c r="AL45" i="35" s="1"/>
  <c r="V29" i="35"/>
  <c r="AL33" i="35" s="1"/>
  <c r="V24" i="35"/>
  <c r="AL22" i="35" s="1"/>
  <c r="V43" i="35"/>
  <c r="AL36" i="35" s="1"/>
  <c r="V30" i="35"/>
  <c r="AL43" i="35" s="1"/>
  <c r="V41" i="35"/>
  <c r="AL16" i="35" s="1"/>
  <c r="V47" i="35"/>
  <c r="AL37" i="35" s="1"/>
  <c r="V20" i="35"/>
  <c r="AL21" i="35" s="1"/>
  <c r="V25" i="35"/>
  <c r="AL32" i="35" s="1"/>
  <c r="V39" i="35"/>
  <c r="AL35" i="35" s="1"/>
  <c r="AL49" i="35"/>
  <c r="V26" i="35"/>
  <c r="AL42" i="35" s="1"/>
  <c r="V38" i="35"/>
  <c r="AL25" i="35" s="1"/>
  <c r="V48" i="35"/>
  <c r="AL47" i="35" s="1"/>
  <c r="V16" i="35"/>
  <c r="AL20" i="35" s="1"/>
  <c r="V21" i="35"/>
  <c r="AL31" i="35" s="1"/>
  <c r="V35" i="35"/>
  <c r="AL34" i="35" s="1"/>
  <c r="V51" i="35"/>
  <c r="AL38" i="35" s="1"/>
  <c r="V44" i="35"/>
  <c r="AL46" i="35" s="1"/>
  <c r="V17" i="35"/>
  <c r="AL30" i="35" s="1"/>
  <c r="V31" i="35"/>
  <c r="AL51" i="35" s="1"/>
  <c r="V27" i="35"/>
  <c r="AL13" i="35" s="1"/>
  <c r="V50" i="35"/>
  <c r="AL28" i="35" s="1"/>
  <c r="AL26" i="35"/>
  <c r="V36" i="35"/>
  <c r="AL44" i="35" s="1"/>
  <c r="V23" i="35"/>
  <c r="AL12" i="35" s="1"/>
  <c r="V22" i="35"/>
  <c r="AL41" i="35" s="1"/>
  <c r="V37" i="35"/>
  <c r="AL15" i="35" s="1"/>
  <c r="V32" i="35"/>
  <c r="AL52" i="35" s="1"/>
  <c r="V52" i="35"/>
  <c r="AL48" i="35" s="1"/>
  <c r="V10" i="35"/>
  <c r="V19" i="35"/>
  <c r="AL11" i="35" s="1"/>
  <c r="V49" i="35"/>
  <c r="AL18" i="35" s="1"/>
  <c r="V34" i="35"/>
  <c r="AL24" i="35" s="1"/>
  <c r="V28" i="35"/>
  <c r="AL23" i="35" s="1"/>
  <c r="V33" i="35"/>
  <c r="AL14" i="35" s="1"/>
  <c r="V16" i="32" l="1"/>
  <c r="AL20" i="32" s="1"/>
  <c r="V17" i="32"/>
  <c r="AL30" i="32" s="1"/>
  <c r="V19" i="32"/>
  <c r="AL11" i="32" s="1"/>
  <c r="V18" i="32"/>
  <c r="AL40" i="32" s="1"/>
  <c r="V10" i="32"/>
  <c r="AL50" i="32" s="1"/>
  <c r="V15" i="32"/>
  <c r="AL10" i="32" s="1"/>
  <c r="M39" i="32"/>
  <c r="V39" i="32" s="1"/>
  <c r="AT52" i="33"/>
  <c r="M46" i="32"/>
  <c r="V46" i="32" s="1"/>
  <c r="AL27" i="32" s="1"/>
  <c r="AQ24" i="32" s="1"/>
  <c r="AL39" i="32"/>
  <c r="AL9" i="32"/>
  <c r="N42" i="50"/>
  <c r="AL29" i="32"/>
  <c r="N30" i="50"/>
  <c r="AL50" i="35"/>
  <c r="AV49" i="35" s="1"/>
  <c r="AA42" i="50"/>
  <c r="N39" i="50"/>
  <c r="AQ51" i="35"/>
  <c r="AQ51" i="32"/>
  <c r="AQ44" i="32"/>
  <c r="AQ14" i="32"/>
  <c r="V11" i="35"/>
  <c r="AA30" i="50" s="1"/>
  <c r="V14" i="35"/>
  <c r="AA39" i="50" s="1"/>
  <c r="V13" i="35"/>
  <c r="AA36" i="50" s="1"/>
  <c r="V12" i="35"/>
  <c r="AA33" i="50" s="1"/>
  <c r="AQ44" i="35"/>
  <c r="AQ14" i="35"/>
  <c r="AQ24" i="35"/>
  <c r="AQ34" i="35"/>
  <c r="R39" i="50" l="1"/>
  <c r="R30" i="50"/>
  <c r="AV39" i="32"/>
  <c r="AQ9" i="32"/>
  <c r="N36" i="50"/>
  <c r="AL35" i="32"/>
  <c r="AQ34" i="32" s="1"/>
  <c r="R36" i="50"/>
  <c r="N33" i="50"/>
  <c r="AQ49" i="35"/>
  <c r="AL49" i="32"/>
  <c r="R42" i="50"/>
  <c r="AA48" i="50"/>
  <c r="AL19" i="32"/>
  <c r="R33" i="50"/>
  <c r="AL39" i="35"/>
  <c r="AL9" i="35"/>
  <c r="AV9" i="35" s="1"/>
  <c r="AL19" i="35"/>
  <c r="AL29" i="35"/>
  <c r="AV9" i="32"/>
  <c r="AQ39" i="32"/>
  <c r="AQ29" i="32"/>
  <c r="N48" i="50" l="1"/>
  <c r="E48" i="50" s="1"/>
  <c r="AV29" i="32"/>
  <c r="R48" i="50"/>
  <c r="I48" i="50" s="1"/>
  <c r="AQ49" i="32"/>
  <c r="AV49" i="32"/>
  <c r="AQ19" i="32"/>
  <c r="AV19" i="32"/>
  <c r="AV19" i="35"/>
  <c r="AQ19" i="35"/>
  <c r="AV39" i="35"/>
  <c r="AQ39" i="35"/>
  <c r="AQ9" i="35"/>
  <c r="AQ29" i="35"/>
  <c r="AV29" i="35"/>
  <c r="P54" i="50" l="1"/>
  <c r="AV54" i="32"/>
  <c r="Q30" i="31" s="1"/>
  <c r="Y30" i="31" s="1"/>
  <c r="AV54" i="35"/>
  <c r="Q31" i="31" l="1"/>
  <c r="Q33" i="31" s="1"/>
  <c r="Y33" i="31" s="1"/>
  <c r="P37" i="31" l="1"/>
  <c r="Y31" i="31"/>
</calcChain>
</file>

<file path=xl/sharedStrings.xml><?xml version="1.0" encoding="utf-8"?>
<sst xmlns="http://schemas.openxmlformats.org/spreadsheetml/2006/main" count="1388" uniqueCount="420">
  <si>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</si>
  <si>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</si>
  <si>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</si>
  <si>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</si>
  <si>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</si>
  <si>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</si>
  <si>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</si>
  <si>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</si>
  <si>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</si>
  <si>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</si>
  <si>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</si>
  <si>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</si>
  <si>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</si>
  <si>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</si>
  <si>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</si>
  <si>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</si>
  <si>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</si>
  <si>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</si>
  <si>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</si>
  <si>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</si>
  <si>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</si>
  <si>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</si>
  <si>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</si>
  <si>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</si>
  <si>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</si>
  <si>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</si>
  <si>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</si>
  <si>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</si>
  <si>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</si>
  <si>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</si>
  <si>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</si>
  <si>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</si>
  <si>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</si>
  <si>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</si>
  <si>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</si>
  <si>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</si>
  <si>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</si>
  <si>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</si>
  <si>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</si>
  <si>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</si>
  <si>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</si>
  <si>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</si>
  <si>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</si>
  <si>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</si>
  <si>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</si>
  <si>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</si>
  <si>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</si>
  <si>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</si>
  <si>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</si>
  <si>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</si>
  <si>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</si>
  <si>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</si>
  <si>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</si>
  <si>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</si>
  <si>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</si>
  <si>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</si>
  <si>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</si>
  <si>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</si>
  <si>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</si>
  <si>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</si>
  <si>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</si>
  <si>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</si>
  <si>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</si>
  <si>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</si>
  <si>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</si>
  <si>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</si>
  <si>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</si>
  <si>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</si>
  <si>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</si>
  <si>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</si>
  <si>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</si>
  <si>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</si>
  <si>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</si>
  <si>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</si>
  <si>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</si>
  <si>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</si>
  <si>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</si>
  <si>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</si>
  <si>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</si>
  <si>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</si>
  <si>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</si>
  <si>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</si>
  <si>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</si>
  <si>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</si>
  <si>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</si>
  <si>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</si>
  <si>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</si>
  <si>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</si>
  <si>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</si>
  <si>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</si>
  <si>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</si>
  <si>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</si>
  <si>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</si>
  <si>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</si>
  <si>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</si>
  <si>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</si>
  <si>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</si>
  <si>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</si>
  <si>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</si>
  <si>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</si>
  <si>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</si>
  <si>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</si>
  <si>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</si>
  <si>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</si>
  <si>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</si>
  <si>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</si>
  <si>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</si>
  <si>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</si>
  <si>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</si>
  <si>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</si>
  <si>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</si>
  <si>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</si>
  <si>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</si>
  <si>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</si>
  <si>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</si>
  <si>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</si>
  <si>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</si>
  <si>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</si>
  <si>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</si>
  <si>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</si>
  <si>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</si>
  <si>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</si>
  <si>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</si>
  <si>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</si>
  <si>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</si>
  <si>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</si>
  <si>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</si>
  <si>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</si>
  <si>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</si>
  <si>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</si>
  <si>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</si>
  <si>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</si>
  <si>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</si>
  <si>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</si>
  <si>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</si>
  <si>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</si>
  <si>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</si>
  <si>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</si>
  <si>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</si>
  <si>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</si>
  <si>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</si>
  <si>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</si>
  <si>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</si>
  <si>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</si>
  <si>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</si>
  <si>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</si>
  <si>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</si>
  <si>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</si>
  <si>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</si>
  <si>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</si>
  <si>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</si>
  <si>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</si>
  <si>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</si>
  <si>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森林経営計画を策定して民有林を管理経営</t>
    <phoneticPr fontId="3"/>
  </si>
  <si>
    <t>計画策定件数（件）</t>
    <phoneticPr fontId="3"/>
  </si>
  <si>
    <t>管理面積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</si>
  <si>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</si>
  <si>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</si>
  <si>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</si>
  <si>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</si>
  <si>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</si>
  <si>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</si>
  <si>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</si>
  <si>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</si>
  <si>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</si>
  <si>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</si>
  <si>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</si>
  <si>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</si>
  <si>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</si>
  <si>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</si>
  <si>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</si>
  <si>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</si>
  <si>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</si>
  <si>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</si>
  <si>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</si>
  <si>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</si>
  <si>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</si>
  <si>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</si>
  <si>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</si>
  <si>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</si>
  <si>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</si>
  <si>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</si>
  <si>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</si>
  <si>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</si>
  <si>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</si>
  <si>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</si>
  <si>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</si>
  <si>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</si>
  <si>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</si>
  <si>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</si>
  <si>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</si>
  <si>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</si>
  <si>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</si>
  <si>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</si>
  <si>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</si>
  <si>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</si>
  <si>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</si>
  <si>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</si>
  <si>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</si>
  <si>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</si>
  <si>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</si>
  <si>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</si>
  <si>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</si>
  <si>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</si>
  <si>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</si>
  <si>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</si>
  <si>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</si>
  <si>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</si>
  <si>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</si>
  <si>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</si>
  <si>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</si>
  <si>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</si>
  <si>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</si>
  <si>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</si>
  <si>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</si>
  <si>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</si>
  <si>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</si>
  <si>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</si>
  <si>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</si>
  <si>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</si>
  <si>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</si>
  <si>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</si>
  <si>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</si>
  <si>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</si>
  <si>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</si>
  <si>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</si>
  <si>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</si>
  <si>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</si>
  <si>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</si>
  <si>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</si>
  <si>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</si>
  <si>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</si>
  <si>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</si>
  <si>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</si>
  <si>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</si>
  <si>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</si>
  <si>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</si>
  <si>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</si>
  <si>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</si>
  <si>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</si>
  <si>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</si>
  <si>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</si>
  <si>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</si>
  <si>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</si>
  <si>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</si>
  <si>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</si>
  <si>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</si>
  <si>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</si>
  <si>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</si>
  <si>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</si>
  <si>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</si>
  <si>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</si>
  <si>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</si>
  <si>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</si>
  <si>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</si>
  <si>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</si>
  <si>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</si>
  <si>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</si>
  <si>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</si>
  <si>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</si>
  <si>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</si>
  <si>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</si>
  <si>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</si>
  <si>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</si>
  <si>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</si>
  <si>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</si>
  <si>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</si>
  <si>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</si>
  <si>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</si>
  <si>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</si>
  <si>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</si>
  <si>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</si>
  <si>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</si>
  <si>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</si>
  <si>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</si>
  <si>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</si>
  <si>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</si>
  <si>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</si>
  <si>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</si>
  <si>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</si>
  <si>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</si>
  <si>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</si>
  <si>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</si>
  <si>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</si>
  <si>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</si>
  <si>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</si>
  <si>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</si>
  <si>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</si>
  <si>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</si>
  <si>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</si>
  <si>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</si>
  <si>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</si>
  <si>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</si>
  <si>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</si>
  <si>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</si>
  <si>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</si>
  <si>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</si>
  <si>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</si>
  <si>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</si>
  <si>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</si>
  <si>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</si>
  <si>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</si>
  <si>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</si>
  <si>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</si>
  <si>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</si>
  <si>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</si>
  <si>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</si>
  <si>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</si>
  <si>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</si>
  <si>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</si>
  <si>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</si>
  <si>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</si>
  <si>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</si>
  <si>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</si>
  <si>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</si>
  <si>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</si>
  <si>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</si>
  <si>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</si>
  <si>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</si>
  <si>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</si>
  <si>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</si>
  <si>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</si>
  <si>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</si>
  <si>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</si>
  <si>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</si>
  <si>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</si>
  <si>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</si>
  <si>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</si>
  <si>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</si>
  <si>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</si>
  <si>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</si>
  <si>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</si>
  <si>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</si>
  <si>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</si>
  <si>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</si>
  <si>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</si>
  <si>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</si>
  <si>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</si>
  <si>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</si>
  <si>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</si>
  <si>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</si>
  <si>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</si>
  <si>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</si>
  <si>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</si>
  <si>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</si>
  <si>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</si>
  <si>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</si>
  <si>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</si>
  <si>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</si>
  <si>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</si>
  <si>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</si>
  <si>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</si>
  <si>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</si>
  <si>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</si>
  <si>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</si>
  <si>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</si>
  <si>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</si>
  <si>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</si>
  <si>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</si>
  <si>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</si>
  <si>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</si>
  <si>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</si>
  <si>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</si>
  <si>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</si>
  <si>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</si>
  <si>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</si>
  <si>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</si>
  <si>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</si>
  <si>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</si>
  <si>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</si>
  <si>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</si>
  <si>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</si>
  <si>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</si>
  <si>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</si>
  <si>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</si>
  <si>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</si>
  <si>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</si>
  <si>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</si>
  <si>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</si>
  <si>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</si>
  <si>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</si>
  <si>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</si>
  <si>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</si>
  <si>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</si>
  <si>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</si>
  <si>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</si>
  <si>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</si>
  <si>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</si>
  <si>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</si>
  <si>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</si>
  <si>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</si>
  <si>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</si>
  <si>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</si>
  <si>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愛媛県上浮穴郡久万高原町久万1069番地</t>
    <rPh sb="0" eb="1">
      <t>アイ</t>
    </rPh>
    <rPh sb="1" eb="2">
      <t>ヒメ</t>
    </rPh>
    <rPh sb="2" eb="3">
      <t>ケン</t>
    </rPh>
    <rPh sb="3" eb="7">
      <t>カミウケナグン</t>
    </rPh>
    <rPh sb="7" eb="12">
      <t>クマコウゲンチョウ</t>
    </rPh>
    <rPh sb="12" eb="14">
      <t>クマ</t>
    </rPh>
    <rPh sb="18" eb="20">
      <t>バンチ</t>
    </rPh>
    <phoneticPr fontId="3"/>
  </si>
  <si>
    <t>久万土場</t>
    <rPh sb="0" eb="2">
      <t>クマ</t>
    </rPh>
    <rPh sb="2" eb="4">
      <t>ドバ</t>
    </rPh>
    <phoneticPr fontId="3"/>
  </si>
  <si>
    <t>高知県四万十市竹島長山4293番地</t>
    <rPh sb="0" eb="1">
      <t>コウ</t>
    </rPh>
    <rPh sb="1" eb="2">
      <t>チ</t>
    </rPh>
    <rPh sb="2" eb="3">
      <t>ケン</t>
    </rPh>
    <rPh sb="3" eb="6">
      <t>シマント</t>
    </rPh>
    <rPh sb="6" eb="7">
      <t>シ</t>
    </rPh>
    <rPh sb="7" eb="9">
      <t>タケシマ</t>
    </rPh>
    <rPh sb="9" eb="11">
      <t>ナガヤマ</t>
    </rPh>
    <rPh sb="15" eb="17">
      <t>バンチ</t>
    </rPh>
    <phoneticPr fontId="3"/>
  </si>
  <si>
    <t>竹島土場</t>
    <rPh sb="0" eb="2">
      <t>タケシマ</t>
    </rPh>
    <rPh sb="2" eb="4">
      <t>ドバ</t>
    </rPh>
    <phoneticPr fontId="3"/>
  </si>
  <si>
    <t>高知県高岡郡四万十町日野地</t>
    <rPh sb="0" eb="1">
      <t>コウ</t>
    </rPh>
    <rPh sb="1" eb="2">
      <t>チ</t>
    </rPh>
    <rPh sb="2" eb="3">
      <t>ケン</t>
    </rPh>
    <rPh sb="3" eb="5">
      <t>タカオカ</t>
    </rPh>
    <rPh sb="5" eb="6">
      <t>グン</t>
    </rPh>
    <rPh sb="6" eb="9">
      <t>ヨンマンジュウ</t>
    </rPh>
    <rPh sb="9" eb="10">
      <t>チョウ</t>
    </rPh>
    <rPh sb="10" eb="13">
      <t>ヒノジ</t>
    </rPh>
    <phoneticPr fontId="3"/>
  </si>
  <si>
    <t>松葉川土場</t>
    <rPh sb="0" eb="3">
      <t>マツバガワ</t>
    </rPh>
    <rPh sb="3" eb="5">
      <t>ドバ</t>
    </rPh>
    <phoneticPr fontId="3"/>
  </si>
  <si>
    <t>高知県吾川郡いの町長沢75番地３</t>
    <rPh sb="0" eb="3">
      <t>コウチケン</t>
    </rPh>
    <rPh sb="3" eb="5">
      <t>アガワ</t>
    </rPh>
    <rPh sb="5" eb="6">
      <t>グン</t>
    </rPh>
    <rPh sb="8" eb="9">
      <t>チョウ</t>
    </rPh>
    <rPh sb="9" eb="11">
      <t>ナガサワ</t>
    </rPh>
    <rPh sb="13" eb="15">
      <t>バンチ</t>
    </rPh>
    <phoneticPr fontId="3"/>
  </si>
  <si>
    <t>長沢土場</t>
    <rPh sb="0" eb="2">
      <t>ナガサワ</t>
    </rPh>
    <rPh sb="2" eb="4">
      <t>ドバ</t>
    </rPh>
    <phoneticPr fontId="3"/>
  </si>
  <si>
    <t>高知県安芸市伊尾木641番地１</t>
    <rPh sb="0" eb="6">
      <t>コウチケンアキシ</t>
    </rPh>
    <rPh sb="6" eb="9">
      <t>イオキ</t>
    </rPh>
    <rPh sb="12" eb="14">
      <t>バンチ</t>
    </rPh>
    <phoneticPr fontId="3"/>
  </si>
  <si>
    <t>伊尾木土場</t>
    <rPh sb="0" eb="3">
      <t>イオキ</t>
    </rPh>
    <rPh sb="3" eb="5">
      <t>ドバ</t>
    </rPh>
    <phoneticPr fontId="3"/>
  </si>
  <si>
    <t>魚梁瀬土場</t>
    <rPh sb="0" eb="3">
      <t>ヤナセ</t>
    </rPh>
    <rPh sb="3" eb="5">
      <t>ドバ</t>
    </rPh>
    <phoneticPr fontId="3"/>
  </si>
  <si>
    <t>森林経営管理法に基づき市町村から経営管理実施権の認定を受けている</t>
    <rPh sb="16" eb="18">
      <t>ケイエイ</t>
    </rPh>
    <rPh sb="18" eb="20">
      <t>カンリ</t>
    </rPh>
    <rPh sb="20" eb="23">
      <t>ジッシケン</t>
    </rPh>
    <rPh sb="24" eb="26">
      <t>ニンテイ</t>
    </rPh>
    <rPh sb="27" eb="28">
      <t>ウ</t>
    </rPh>
    <phoneticPr fontId="3"/>
  </si>
  <si>
    <t>件数
（件）</t>
    <phoneticPr fontId="3"/>
  </si>
  <si>
    <t>面積
（ha）</t>
    <phoneticPr fontId="3"/>
  </si>
  <si>
    <t>市町村から構想適合事業者に定められた者</t>
    <rPh sb="0" eb="3">
      <t>シチョウソン</t>
    </rPh>
    <rPh sb="5" eb="7">
      <t>コウソウ</t>
    </rPh>
    <rPh sb="7" eb="9">
      <t>テキゴウ</t>
    </rPh>
    <rPh sb="9" eb="12">
      <t>ジギョウシャ</t>
    </rPh>
    <rPh sb="13" eb="14">
      <t>サダ</t>
    </rPh>
    <rPh sb="18" eb="19">
      <t>モノ</t>
    </rPh>
    <phoneticPr fontId="3"/>
  </si>
  <si>
    <t>市町村の公表の有無</t>
    <rPh sb="0" eb="3">
      <t>シチョウソン</t>
    </rPh>
    <rPh sb="4" eb="6">
      <t>コウヒョウ</t>
    </rPh>
    <rPh sb="7" eb="9">
      <t>ウム</t>
    </rPh>
    <phoneticPr fontId="3"/>
  </si>
  <si>
    <t>森林経営管理法第36条第２項の要件に適合する者として都道府県から公表されている者</t>
    <rPh sb="0" eb="2">
      <t>シンリン</t>
    </rPh>
    <rPh sb="2" eb="4">
      <t>ケイエイ</t>
    </rPh>
    <rPh sb="4" eb="6">
      <t>カンリ</t>
    </rPh>
    <rPh sb="6" eb="7">
      <t>ホウ</t>
    </rPh>
    <rPh sb="7" eb="8">
      <t>ダイ</t>
    </rPh>
    <rPh sb="10" eb="11">
      <t>ジョウ</t>
    </rPh>
    <rPh sb="11" eb="12">
      <t>ダイ</t>
    </rPh>
    <rPh sb="13" eb="14">
      <t>コウ</t>
    </rPh>
    <rPh sb="15" eb="17">
      <t>ヨウケン</t>
    </rPh>
    <rPh sb="18" eb="20">
      <t>テキゴウ</t>
    </rPh>
    <rPh sb="22" eb="23">
      <t>モノ</t>
    </rPh>
    <rPh sb="26" eb="30">
      <t>トドウフケン</t>
    </rPh>
    <rPh sb="32" eb="34">
      <t>コウヒョウ</t>
    </rPh>
    <rPh sb="39" eb="40">
      <t>モノ</t>
    </rPh>
    <phoneticPr fontId="3"/>
  </si>
  <si>
    <t>市町村の公表の有無</t>
    <phoneticPr fontId="3"/>
  </si>
  <si>
    <t>森林経営対体の認定を受けている</t>
    <rPh sb="0" eb="2">
      <t>シンリン</t>
    </rPh>
    <rPh sb="2" eb="4">
      <t>ケイエイ</t>
    </rPh>
    <rPh sb="4" eb="5">
      <t>タイ</t>
    </rPh>
    <rPh sb="5" eb="6">
      <t>タイ</t>
    </rPh>
    <rPh sb="7" eb="9">
      <t>ニンテイ</t>
    </rPh>
    <rPh sb="10" eb="11">
      <t>ウ</t>
    </rPh>
    <phoneticPr fontId="3"/>
  </si>
  <si>
    <t>認定の有無</t>
    <rPh sb="0" eb="2">
      <t>ニンテイ</t>
    </rPh>
    <rPh sb="3" eb="5">
      <t>ウム</t>
    </rPh>
    <phoneticPr fontId="3"/>
  </si>
  <si>
    <t>女性の職業生活における活躍の躍進に関する法律に基づく認定（えるぼし、プラチナえるぼし認定等）、次世代育成支援対策推進法に基づく認定（くるみん認定、トライくるみん認定、プラチナくるみん認定）、青少年の雇用の促進等に関する法律に基づく認定（ユースエール認定）のいずれかの認定</t>
    <rPh sb="0" eb="2">
      <t>ジョセイ</t>
    </rPh>
    <rPh sb="3" eb="7">
      <t>ショクギョウセイカツ</t>
    </rPh>
    <rPh sb="11" eb="13">
      <t>カツヤク</t>
    </rPh>
    <rPh sb="14" eb="16">
      <t>ヤクシン</t>
    </rPh>
    <rPh sb="17" eb="18">
      <t>カン</t>
    </rPh>
    <rPh sb="20" eb="22">
      <t>ホウリツ</t>
    </rPh>
    <rPh sb="23" eb="24">
      <t>モト</t>
    </rPh>
    <rPh sb="26" eb="28">
      <t>ニンテイ</t>
    </rPh>
    <rPh sb="42" eb="45">
      <t>ニンテイトウ</t>
    </rPh>
    <rPh sb="47" eb="52">
      <t>ジセダイイクセイ</t>
    </rPh>
    <rPh sb="52" eb="54">
      <t>シエン</t>
    </rPh>
    <rPh sb="54" eb="56">
      <t>タイサク</t>
    </rPh>
    <rPh sb="56" eb="58">
      <t>スイシン</t>
    </rPh>
    <rPh sb="58" eb="59">
      <t>ホウ</t>
    </rPh>
    <rPh sb="60" eb="61">
      <t>モト</t>
    </rPh>
    <rPh sb="63" eb="65">
      <t>ニンテイ</t>
    </rPh>
    <rPh sb="70" eb="72">
      <t>ニンテイ</t>
    </rPh>
    <rPh sb="80" eb="82">
      <t>ニンテイ</t>
    </rPh>
    <rPh sb="91" eb="93">
      <t>ニンテイ</t>
    </rPh>
    <rPh sb="95" eb="98">
      <t>セイショウネン</t>
    </rPh>
    <rPh sb="99" eb="101">
      <t>コヨウ</t>
    </rPh>
    <rPh sb="102" eb="104">
      <t>ソクシン</t>
    </rPh>
    <rPh sb="104" eb="105">
      <t>トウ</t>
    </rPh>
    <rPh sb="106" eb="107">
      <t>カン</t>
    </rPh>
    <rPh sb="109" eb="111">
      <t>ホウリツ</t>
    </rPh>
    <rPh sb="112" eb="113">
      <t>モト</t>
    </rPh>
    <rPh sb="115" eb="117">
      <t>ニンテイ</t>
    </rPh>
    <rPh sb="124" eb="126">
      <t>ニンテイ</t>
    </rPh>
    <rPh sb="133" eb="135">
      <t>ニンテイ</t>
    </rPh>
    <phoneticPr fontId="3"/>
  </si>
  <si>
    <t>森林経営管理法に基づき市町村から経営管理実施権の認定を受け公表されていることを証明する書類の写し</t>
    <rPh sb="0" eb="2">
      <t>シンリン</t>
    </rPh>
    <rPh sb="2" eb="4">
      <t>ケイエイ</t>
    </rPh>
    <rPh sb="4" eb="6">
      <t>カンリ</t>
    </rPh>
    <rPh sb="6" eb="7">
      <t>ホウ</t>
    </rPh>
    <rPh sb="8" eb="9">
      <t>モト</t>
    </rPh>
    <rPh sb="11" eb="14">
      <t>シチョウソン</t>
    </rPh>
    <rPh sb="16" eb="18">
      <t>ケイエイ</t>
    </rPh>
    <rPh sb="18" eb="20">
      <t>カンリ</t>
    </rPh>
    <rPh sb="20" eb="22">
      <t>ジッシ</t>
    </rPh>
    <rPh sb="22" eb="23">
      <t>ケン</t>
    </rPh>
    <rPh sb="24" eb="26">
      <t>ニンテイ</t>
    </rPh>
    <rPh sb="27" eb="28">
      <t>ウ</t>
    </rPh>
    <rPh sb="29" eb="31">
      <t>コウヒョウ</t>
    </rPh>
    <rPh sb="39" eb="41">
      <t>ショウメイ</t>
    </rPh>
    <rPh sb="43" eb="45">
      <t>ショルイ</t>
    </rPh>
    <rPh sb="46" eb="47">
      <t>ウツ</t>
    </rPh>
    <phoneticPr fontId="3"/>
  </si>
  <si>
    <t>森林経営管理法第36条第２項又は第44条第２項の要件に適合する者として都道府県から公表されていることを証明できる書類の写し</t>
    <rPh sb="4" eb="7">
      <t>カンリホウ</t>
    </rPh>
    <rPh sb="7" eb="8">
      <t>ダイ</t>
    </rPh>
    <rPh sb="10" eb="11">
      <t>ジョウ</t>
    </rPh>
    <rPh sb="11" eb="12">
      <t>ダイ</t>
    </rPh>
    <rPh sb="13" eb="14">
      <t>コウ</t>
    </rPh>
    <rPh sb="14" eb="15">
      <t>マタ</t>
    </rPh>
    <rPh sb="16" eb="17">
      <t>ダイ</t>
    </rPh>
    <rPh sb="19" eb="20">
      <t>ジョウ</t>
    </rPh>
    <rPh sb="20" eb="21">
      <t>ダイ</t>
    </rPh>
    <rPh sb="22" eb="23">
      <t>コウ</t>
    </rPh>
    <rPh sb="24" eb="26">
      <t>ヨウケン</t>
    </rPh>
    <rPh sb="27" eb="29">
      <t>テキゴウ</t>
    </rPh>
    <rPh sb="31" eb="32">
      <t>モノ</t>
    </rPh>
    <rPh sb="35" eb="39">
      <t>トドウフケン</t>
    </rPh>
    <rPh sb="41" eb="43">
      <t>コウヒョウ</t>
    </rPh>
    <rPh sb="51" eb="53">
      <t>ショウメイ</t>
    </rPh>
    <rPh sb="56" eb="58">
      <t>ショルイ</t>
    </rPh>
    <rPh sb="59" eb="60">
      <t>ウツ</t>
    </rPh>
    <phoneticPr fontId="3"/>
  </si>
  <si>
    <t>育成経営体の認定証の写し</t>
    <rPh sb="0" eb="5">
      <t>イクセイケイエイタイ</t>
    </rPh>
    <rPh sb="6" eb="9">
      <t>ニンテイショウ</t>
    </rPh>
    <rPh sb="10" eb="11">
      <t>ウツ</t>
    </rPh>
    <phoneticPr fontId="3"/>
  </si>
  <si>
    <t>女性の職業生活における活躍の躍進に関する法律に基づく認定（えるぼし、プラチナえるぼし認定等）、次世代育成支援対策推進法に基づく認定（くるみん認定、トライくるみん認定、プラチナくるみん認定）、青少年の雇用の促進等に関する法律に基づく認定（ユースエール認定）のいずれかの認定証の写し</t>
    <rPh sb="133" eb="136">
      <t>ニンテイショウ</t>
    </rPh>
    <rPh sb="137" eb="138">
      <t>ウツ</t>
    </rPh>
    <phoneticPr fontId="3"/>
  </si>
  <si>
    <t>　○申請時において該当する部分に○を記入してください。</t>
    <phoneticPr fontId="3"/>
  </si>
  <si>
    <t>高知県安芸郡馬路村魚梁瀬
字明善続山813番地２</t>
    <rPh sb="0" eb="2">
      <t>コウチ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</si>
</sst>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30"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
      <sz val="10"/>
      <color theme="1"/>
      <name val="ＭＳ 明朝"/>
      <family val="1"/>
      <charset val="128"/>
    </font>
    <font>
      <sz val="9"/>
      <color theme="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81">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 diagonalUp="1">
      <left style="thin">
        <color indexed="64"/>
      </left>
      <right style="hair">
        <color indexed="64"/>
      </right>
      <top style="hair">
        <color indexed="64"/>
      </top>
      <bottom/>
      <diagonal style="thin">
        <color indexed="64"/>
      </diagonal>
    </border>
    <border diagonalUp="1">
      <left style="hair">
        <color indexed="64"/>
      </left>
      <right style="hair">
        <color indexed="64"/>
      </right>
      <top style="hair">
        <color indexed="64"/>
      </top>
      <bottom/>
      <diagonal style="thin">
        <color indexed="64"/>
      </diagonal>
    </border>
    <border diagonalUp="1">
      <left style="hair">
        <color indexed="64"/>
      </left>
      <right style="thin">
        <color indexed="64"/>
      </right>
      <top style="hair">
        <color indexed="64"/>
      </top>
      <bottom/>
      <diagonal style="thin">
        <color indexed="64"/>
      </diagonal>
    </border>
    <border diagonalUp="1">
      <left style="thin">
        <color indexed="64"/>
      </left>
      <right style="hair">
        <color indexed="64"/>
      </right>
      <top/>
      <bottom style="thin">
        <color indexed="64"/>
      </bottom>
      <diagonal style="thin">
        <color indexed="64"/>
      </diagonal>
    </border>
    <border diagonalUp="1">
      <left style="hair">
        <color indexed="64"/>
      </left>
      <right style="hair">
        <color indexed="64"/>
      </right>
      <top/>
      <bottom style="thin">
        <color indexed="64"/>
      </bottom>
      <diagonal style="thin">
        <color indexed="64"/>
      </diagonal>
    </border>
    <border diagonalUp="1">
      <left style="hair">
        <color indexed="64"/>
      </left>
      <right style="thin">
        <color indexed="64"/>
      </right>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style="hair">
        <color indexed="64"/>
      </bottom>
      <diagonal/>
    </border>
    <border>
      <left/>
      <right style="hair">
        <color auto="1"/>
      </right>
      <top/>
      <bottom style="hair">
        <color auto="1"/>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425">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38" fontId="13" fillId="3" borderId="5" xfId="12" applyFont="1" applyFill="1" applyBorder="1" applyAlignment="1" applyProtection="1">
      <alignment horizontal="center" vertical="center" shrinkToFit="1"/>
      <protection locked="0"/>
    </xf>
    <xf numFmtId="38" fontId="13" fillId="3" borderId="50"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0" xfId="0" applyFont="1" applyFill="1" applyBorder="1" applyAlignment="1" applyProtection="1">
      <alignment horizontal="left" vertical="center" wrapText="1" shrinkToFit="1"/>
      <protection locked="0"/>
    </xf>
    <xf numFmtId="0" fontId="14" fillId="3" borderId="15" xfId="0" applyFont="1" applyFill="1" applyBorder="1" applyAlignment="1" applyProtection="1">
      <alignment horizontal="left" vertical="center" wrapText="1"/>
      <protection locked="0" hidden="1"/>
    </xf>
    <xf numFmtId="0" fontId="14" fillId="3" borderId="9" xfId="0" applyFont="1" applyFill="1" applyBorder="1" applyAlignment="1" applyProtection="1">
      <alignment horizontal="left" vertical="center" wrapText="1"/>
      <protection locked="0" hidden="1"/>
    </xf>
    <xf numFmtId="0" fontId="14" fillId="3" borderId="5" xfId="0" applyFont="1" applyFill="1" applyBorder="1" applyAlignment="1" applyProtection="1">
      <alignment horizontal="left" vertical="center" wrapText="1"/>
      <protection locked="0" hidden="1"/>
    </xf>
    <xf numFmtId="0" fontId="14" fillId="3" borderId="17" xfId="0" applyFont="1" applyFill="1" applyBorder="1" applyAlignment="1" applyProtection="1">
      <alignment horizontal="left" vertical="center" wrapText="1"/>
      <protection locked="0" hidden="1"/>
    </xf>
    <xf numFmtId="0" fontId="14" fillId="3" borderId="2" xfId="0" applyFont="1" applyFill="1" applyBorder="1" applyAlignment="1" applyProtection="1">
      <alignment horizontal="left" vertical="center" wrapText="1"/>
      <protection locked="0" hidden="1"/>
    </xf>
    <xf numFmtId="0" fontId="14" fillId="3" borderId="3" xfId="0" applyFont="1" applyFill="1" applyBorder="1" applyAlignment="1" applyProtection="1">
      <alignment horizontal="left" vertical="center" wrapText="1"/>
      <protection locked="0" hidden="1"/>
    </xf>
    <xf numFmtId="0" fontId="14" fillId="3" borderId="16" xfId="0" applyFont="1" applyFill="1" applyBorder="1" applyAlignment="1" applyProtection="1">
      <alignment horizontal="left" vertical="center" wrapText="1"/>
      <protection locked="0" hidden="1"/>
    </xf>
    <xf numFmtId="0" fontId="14" fillId="3" borderId="12" xfId="0" applyFont="1" applyFill="1" applyBorder="1" applyAlignment="1" applyProtection="1">
      <alignment horizontal="left" vertical="center" wrapText="1"/>
      <protection locked="0" hidden="1"/>
    </xf>
    <xf numFmtId="0" fontId="14" fillId="3" borderId="6" xfId="0" applyFont="1" applyFill="1" applyBorder="1" applyAlignment="1" applyProtection="1">
      <alignment horizontal="left" vertical="center" wrapText="1"/>
      <protection locked="0" hidden="1"/>
    </xf>
    <xf numFmtId="0" fontId="14" fillId="3" borderId="10" xfId="0" applyFont="1" applyFill="1" applyBorder="1" applyAlignment="1" applyProtection="1">
      <alignment vertical="center" wrapText="1" shrinkToFit="1"/>
      <protection locked="0" hidden="1"/>
    </xf>
    <xf numFmtId="0" fontId="14" fillId="3" borderId="131" xfId="0" applyFont="1" applyFill="1" applyBorder="1" applyAlignment="1" applyProtection="1">
      <alignment vertical="center" shrinkToFit="1"/>
      <protection locked="0" hidden="1"/>
    </xf>
    <xf numFmtId="0" fontId="14" fillId="3" borderId="11" xfId="0" applyFont="1" applyFill="1" applyBorder="1" applyAlignment="1" applyProtection="1">
      <alignment vertical="center" wrapText="1" shrinkToFit="1"/>
      <protection locked="0" hidden="1"/>
    </xf>
    <xf numFmtId="0" fontId="14" fillId="3" borderId="132" xfId="0" applyFont="1" applyFill="1" applyBorder="1" applyAlignment="1" applyProtection="1">
      <alignment vertical="center" shrinkToFit="1"/>
      <protection locked="0" hidden="1"/>
    </xf>
    <xf numFmtId="0" fontId="14" fillId="3" borderId="11" xfId="0" applyFont="1" applyFill="1" applyBorder="1" applyAlignment="1" applyProtection="1">
      <alignment vertical="center" shrinkToFit="1"/>
      <protection locked="0" hidden="1"/>
    </xf>
    <xf numFmtId="0" fontId="14" fillId="3" borderId="13" xfId="0" applyFont="1" applyFill="1" applyBorder="1" applyAlignment="1" applyProtection="1">
      <alignment vertical="center" shrinkToFit="1"/>
      <protection locked="0" hidden="1"/>
    </xf>
    <xf numFmtId="0" fontId="14" fillId="3" borderId="133" xfId="0" applyFont="1" applyFill="1" applyBorder="1" applyAlignment="1" applyProtection="1">
      <alignment vertical="center" shrinkToFit="1"/>
      <protection locked="0" hidden="1"/>
    </xf>
    <xf numFmtId="0" fontId="13" fillId="3" borderId="155"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31"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29" fillId="3" borderId="31" xfId="0" applyFont="1" applyFill="1" applyBorder="1" applyAlignment="1" applyProtection="1">
      <alignment horizontal="left" vertical="center" wrapText="1"/>
      <protection locked="0" hidden="1"/>
    </xf>
    <xf numFmtId="0" fontId="29" fillId="3" borderId="26" xfId="0" applyFont="1" applyFill="1" applyBorder="1" applyAlignment="1" applyProtection="1">
      <alignment horizontal="left" vertical="center" wrapText="1"/>
      <protection locked="0" hidden="1"/>
    </xf>
    <xf numFmtId="0" fontId="29" fillId="3" borderId="60" xfId="0" applyFont="1" applyFill="1" applyBorder="1" applyAlignment="1" applyProtection="1">
      <alignment horizontal="left" vertical="center" wrapText="1"/>
      <protection locked="0" hidden="1"/>
    </xf>
    <xf numFmtId="0" fontId="29" fillId="3" borderId="33" xfId="0" applyFont="1" applyFill="1" applyBorder="1" applyAlignment="1" applyProtection="1">
      <alignment horizontal="left" vertical="center" wrapText="1"/>
      <protection locked="0" hidden="1"/>
    </xf>
    <xf numFmtId="0" fontId="29" fillId="3" borderId="0" xfId="0" applyFont="1" applyFill="1" applyAlignment="1" applyProtection="1">
      <alignment horizontal="left" vertical="center" wrapText="1"/>
      <protection locked="0" hidden="1"/>
    </xf>
    <xf numFmtId="0" fontId="29" fillId="3" borderId="61" xfId="0" applyFont="1" applyFill="1" applyBorder="1" applyAlignment="1" applyProtection="1">
      <alignment horizontal="left" vertical="center" wrapText="1"/>
      <protection locked="0" hidden="1"/>
    </xf>
    <xf numFmtId="0" fontId="29" fillId="3" borderId="29" xfId="0" applyFont="1" applyFill="1" applyBorder="1" applyAlignment="1" applyProtection="1">
      <alignment horizontal="left" vertical="center" wrapText="1"/>
      <protection locked="0" hidden="1"/>
    </xf>
    <xf numFmtId="0" fontId="29" fillId="3" borderId="30" xfId="0" applyFont="1" applyFill="1" applyBorder="1" applyAlignment="1" applyProtection="1">
      <alignment horizontal="left" vertical="center" wrapText="1"/>
      <protection locked="0" hidden="1"/>
    </xf>
    <xf numFmtId="0" fontId="29" fillId="3" borderId="62" xfId="0" applyFont="1" applyFill="1" applyBorder="1" applyAlignment="1" applyProtection="1">
      <alignment horizontal="left" vertical="center" wrapText="1"/>
      <protection locked="0" hidden="1"/>
    </xf>
    <xf numFmtId="0" fontId="14" fillId="3" borderId="26" xfId="0" applyFont="1" applyFill="1" applyBorder="1" applyAlignment="1" applyProtection="1">
      <alignment horizontal="left" vertical="center" wrapText="1"/>
      <protection locked="0" hidden="1"/>
    </xf>
    <xf numFmtId="0" fontId="14" fillId="3" borderId="32" xfId="0" applyFont="1" applyFill="1" applyBorder="1" applyAlignment="1" applyProtection="1">
      <alignment horizontal="left" vertical="center" wrapText="1"/>
      <protection locked="0" hidden="1"/>
    </xf>
    <xf numFmtId="0" fontId="14" fillId="3" borderId="0" xfId="0" applyFont="1" applyFill="1" applyAlignment="1" applyProtection="1">
      <alignment horizontal="left" vertical="center" wrapText="1"/>
      <protection locked="0" hidden="1"/>
    </xf>
    <xf numFmtId="0" fontId="14" fillId="3" borderId="34" xfId="0" applyFont="1" applyFill="1" applyBorder="1" applyAlignment="1" applyProtection="1">
      <alignment horizontal="left" vertical="center" wrapText="1"/>
      <protection locked="0" hidden="1"/>
    </xf>
    <xf numFmtId="0" fontId="14" fillId="3" borderId="30" xfId="0" applyFont="1" applyFill="1" applyBorder="1" applyAlignment="1" applyProtection="1">
      <alignment horizontal="left" vertical="center" wrapText="1"/>
      <protection locked="0" hidden="1"/>
    </xf>
    <xf numFmtId="0" fontId="14" fillId="3" borderId="35" xfId="0" applyFont="1" applyFill="1" applyBorder="1" applyAlignment="1" applyProtection="1">
      <alignment horizontal="left" vertical="center" wrapText="1"/>
      <protection locked="0" hidden="1"/>
    </xf>
    <xf numFmtId="0" fontId="13" fillId="3" borderId="70" xfId="0" applyFont="1" applyFill="1" applyBorder="1" applyAlignment="1" applyProtection="1">
      <alignment horizontal="center" vertical="center" wrapText="1"/>
      <protection locked="0"/>
    </xf>
    <xf numFmtId="0" fontId="13" fillId="3" borderId="46" xfId="0" applyFont="1" applyFill="1" applyBorder="1" applyAlignment="1" applyProtection="1">
      <alignment horizontal="center" vertical="center" wrapText="1"/>
      <protection locked="0"/>
    </xf>
    <xf numFmtId="0" fontId="13" fillId="3" borderId="68" xfId="0" applyFont="1" applyFill="1" applyBorder="1" applyAlignment="1" applyProtection="1">
      <alignment horizontal="center" vertical="center" wrapText="1"/>
      <protection locked="0"/>
    </xf>
    <xf numFmtId="0" fontId="28" fillId="3" borderId="31" xfId="0" applyFont="1" applyFill="1" applyBorder="1" applyAlignment="1" applyProtection="1">
      <alignment horizontal="left" vertical="center" wrapText="1"/>
      <protection locked="0" hidden="1"/>
    </xf>
    <xf numFmtId="0" fontId="28" fillId="3" borderId="26" xfId="0" applyFont="1" applyFill="1" applyBorder="1" applyAlignment="1" applyProtection="1">
      <alignment horizontal="left" vertical="center" wrapText="1"/>
      <protection locked="0" hidden="1"/>
    </xf>
    <xf numFmtId="0" fontId="28" fillId="3" borderId="60" xfId="0" applyFont="1" applyFill="1" applyBorder="1" applyAlignment="1" applyProtection="1">
      <alignment horizontal="left" vertical="center" wrapText="1"/>
      <protection locked="0" hidden="1"/>
    </xf>
    <xf numFmtId="0" fontId="28" fillId="3" borderId="33" xfId="0" applyFont="1" applyFill="1" applyBorder="1" applyAlignment="1" applyProtection="1">
      <alignment horizontal="left" vertical="center" wrapText="1"/>
      <protection locked="0" hidden="1"/>
    </xf>
    <xf numFmtId="0" fontId="28" fillId="3" borderId="0" xfId="0" applyFont="1" applyFill="1" applyAlignment="1" applyProtection="1">
      <alignment horizontal="left" vertical="center" wrapText="1"/>
      <protection locked="0" hidden="1"/>
    </xf>
    <xf numFmtId="0" fontId="28" fillId="3" borderId="61" xfId="0" applyFont="1" applyFill="1" applyBorder="1" applyAlignment="1" applyProtection="1">
      <alignment horizontal="left" vertical="center" wrapText="1"/>
      <protection locked="0" hidden="1"/>
    </xf>
    <xf numFmtId="0" fontId="28" fillId="3" borderId="29" xfId="0" applyFont="1" applyFill="1" applyBorder="1" applyAlignment="1" applyProtection="1">
      <alignment horizontal="left" vertical="center" wrapText="1"/>
      <protection locked="0" hidden="1"/>
    </xf>
    <xf numFmtId="0" fontId="28" fillId="3" borderId="30" xfId="0" applyFont="1" applyFill="1" applyBorder="1" applyAlignment="1" applyProtection="1">
      <alignment horizontal="left" vertical="center" wrapText="1"/>
      <protection locked="0" hidden="1"/>
    </xf>
    <xf numFmtId="0" fontId="28" fillId="3" borderId="62" xfId="0" applyFont="1" applyFill="1" applyBorder="1" applyAlignment="1" applyProtection="1">
      <alignment horizontal="left" vertical="center" wrapText="1"/>
      <protection locked="0" hidden="1"/>
    </xf>
    <xf numFmtId="0" fontId="14" fillId="3" borderId="46" xfId="0" applyFont="1" applyFill="1" applyBorder="1" applyAlignment="1" applyProtection="1">
      <alignment horizontal="left" vertical="center" wrapText="1" shrinkToFit="1"/>
      <protection locked="0" hidden="1"/>
    </xf>
    <xf numFmtId="0" fontId="14" fillId="3" borderId="26" xfId="0" applyFont="1" applyFill="1" applyBorder="1" applyAlignment="1" applyProtection="1">
      <alignment horizontal="left" vertical="center" wrapText="1" shrinkToFit="1"/>
      <protection locked="0" hidden="1"/>
    </xf>
    <xf numFmtId="0" fontId="14" fillId="3" borderId="32" xfId="0" applyFont="1" applyFill="1" applyBorder="1" applyAlignment="1" applyProtection="1">
      <alignment horizontal="left" vertical="center" wrapText="1" shrinkToFit="1"/>
      <protection locked="0" hidden="1"/>
    </xf>
    <xf numFmtId="0" fontId="14" fillId="3" borderId="68" xfId="0" applyFont="1" applyFill="1" applyBorder="1" applyAlignment="1" applyProtection="1">
      <alignment horizontal="left" vertical="center" wrapText="1" shrinkToFit="1"/>
      <protection locked="0" hidden="1"/>
    </xf>
    <xf numFmtId="0" fontId="14" fillId="3" borderId="0" xfId="0" applyFont="1" applyFill="1" applyAlignment="1" applyProtection="1">
      <alignment horizontal="left" vertical="center" wrapText="1" shrinkToFit="1"/>
      <protection locked="0" hidden="1"/>
    </xf>
    <xf numFmtId="0" fontId="14" fillId="3" borderId="34" xfId="0" applyFont="1" applyFill="1" applyBorder="1" applyAlignment="1" applyProtection="1">
      <alignment horizontal="left" vertical="center" wrapText="1" shrinkToFit="1"/>
      <protection locked="0" hidden="1"/>
    </xf>
    <xf numFmtId="0" fontId="14" fillId="3" borderId="69" xfId="0" applyFont="1" applyFill="1" applyBorder="1" applyAlignment="1" applyProtection="1">
      <alignment horizontal="left" vertical="center" wrapText="1" shrinkToFit="1"/>
      <protection locked="0" hidden="1"/>
    </xf>
    <xf numFmtId="0" fontId="14" fillId="3" borderId="30" xfId="0" applyFont="1" applyFill="1" applyBorder="1" applyAlignment="1" applyProtection="1">
      <alignment horizontal="left" vertical="center" wrapText="1" shrinkToFit="1"/>
      <protection locked="0" hidden="1"/>
    </xf>
    <xf numFmtId="0" fontId="14" fillId="3" borderId="35" xfId="0" applyFont="1" applyFill="1" applyBorder="1" applyAlignment="1" applyProtection="1">
      <alignment horizontal="left" vertical="center" wrapText="1" shrinkToFit="1"/>
      <protection locked="0" hidden="1"/>
    </xf>
    <xf numFmtId="0" fontId="14" fillId="3" borderId="46" xfId="0" applyFont="1" applyFill="1" applyBorder="1" applyAlignment="1" applyProtection="1">
      <alignment horizontal="left" vertical="center" shrinkToFit="1"/>
      <protection locked="0" hidden="1"/>
    </xf>
    <xf numFmtId="0" fontId="14" fillId="3" borderId="26" xfId="0" applyFont="1" applyFill="1" applyBorder="1" applyAlignment="1" applyProtection="1">
      <alignment horizontal="left" vertical="center" shrinkToFit="1"/>
      <protection locked="0" hidden="1"/>
    </xf>
    <xf numFmtId="0" fontId="14" fillId="3" borderId="32" xfId="0" applyFont="1" applyFill="1" applyBorder="1" applyAlignment="1" applyProtection="1">
      <alignment horizontal="left" vertical="center" shrinkToFit="1"/>
      <protection locked="0" hidden="1"/>
    </xf>
    <xf numFmtId="0" fontId="14" fillId="3" borderId="68" xfId="0" applyFont="1" applyFill="1" applyBorder="1" applyAlignment="1" applyProtection="1">
      <alignment horizontal="left" vertical="center" shrinkToFit="1"/>
      <protection locked="0" hidden="1"/>
    </xf>
    <xf numFmtId="0" fontId="14" fillId="3" borderId="0" xfId="0" applyFont="1" applyFill="1" applyAlignment="1" applyProtection="1">
      <alignment horizontal="left" vertical="center" shrinkToFit="1"/>
      <protection locked="0" hidden="1"/>
    </xf>
    <xf numFmtId="0" fontId="14" fillId="3" borderId="34" xfId="0" applyFont="1" applyFill="1" applyBorder="1" applyAlignment="1" applyProtection="1">
      <alignment horizontal="left" vertical="center" shrinkToFit="1"/>
      <protection locked="0" hidden="1"/>
    </xf>
    <xf numFmtId="0" fontId="13" fillId="3" borderId="29" xfId="0" applyFont="1" applyFill="1" applyBorder="1" applyAlignment="1" applyProtection="1">
      <alignment horizontal="center" vertical="center" wrapText="1"/>
      <protection locked="0"/>
    </xf>
    <xf numFmtId="0" fontId="13" fillId="3" borderId="30" xfId="0" applyFont="1" applyFill="1" applyBorder="1" applyAlignment="1" applyProtection="1">
      <alignment horizontal="center" vertical="center" wrapText="1"/>
      <protection locked="0"/>
    </xf>
    <xf numFmtId="0" fontId="13" fillId="3" borderId="69"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0" fontId="13" fillId="3" borderId="10" xfId="0" applyFont="1" applyFill="1" applyBorder="1" applyAlignment="1" applyProtection="1">
      <alignment horizontal="left" vertical="center" wrapText="1"/>
      <protection locked="0" hidden="1"/>
    </xf>
    <xf numFmtId="0" fontId="13" fillId="3" borderId="150"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13" fillId="3" borderId="154" xfId="0" applyFont="1" applyFill="1" applyBorder="1" applyAlignment="1" applyProtection="1">
      <alignment horizontal="left" vertical="center" wrapText="1"/>
      <protection locked="0"/>
    </xf>
    <xf numFmtId="0" fontId="14" fillId="3" borderId="31" xfId="0" applyFont="1" applyFill="1" applyBorder="1" applyAlignment="1" applyProtection="1">
      <alignment horizontal="left" vertical="center" wrapText="1"/>
      <protection locked="0" hidden="1"/>
    </xf>
    <xf numFmtId="0" fontId="14" fillId="3" borderId="33" xfId="0" applyFont="1" applyFill="1" applyBorder="1" applyAlignment="1" applyProtection="1">
      <alignment horizontal="left" vertical="center" wrapText="1"/>
      <protection locked="0" hidden="1"/>
    </xf>
    <xf numFmtId="0" fontId="14" fillId="3" borderId="29" xfId="0" applyFont="1" applyFill="1" applyBorder="1" applyAlignment="1" applyProtection="1">
      <alignment horizontal="left" vertical="center" wrapTex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13" fillId="3" borderId="168" xfId="0" applyFont="1" applyFill="1" applyBorder="1" applyAlignment="1" applyProtection="1">
      <alignment horizontal="center" vertical="center" wrapText="1"/>
      <protection locked="0"/>
    </xf>
    <xf numFmtId="0" fontId="13" fillId="3" borderId="169" xfId="0" applyFont="1" applyFill="1" applyBorder="1" applyAlignment="1" applyProtection="1">
      <alignment horizontal="center" vertical="center" wrapText="1"/>
      <protection locked="0"/>
    </xf>
    <xf numFmtId="0" fontId="13" fillId="3" borderId="171" xfId="0" applyFont="1" applyFill="1" applyBorder="1" applyAlignment="1" applyProtection="1">
      <alignment horizontal="center" vertical="center" wrapText="1"/>
      <protection locked="0"/>
    </xf>
    <xf numFmtId="0" fontId="13" fillId="3" borderId="172" xfId="0" applyFont="1" applyFill="1" applyBorder="1" applyAlignment="1" applyProtection="1">
      <alignment horizontal="center" vertical="center" wrapText="1"/>
      <protection locked="0"/>
    </xf>
    <xf numFmtId="0" fontId="13" fillId="3" borderId="173" xfId="0" applyFont="1" applyFill="1" applyBorder="1" applyAlignment="1" applyProtection="1">
      <alignment horizontal="left" vertical="center" wrapText="1" shrinkToFit="1"/>
      <protection locked="0"/>
    </xf>
    <xf numFmtId="0" fontId="13" fillId="3" borderId="174" xfId="0" applyFont="1" applyFill="1" applyBorder="1" applyAlignment="1" applyProtection="1">
      <alignment horizontal="left" vertical="center" wrapText="1" shrinkToFit="1"/>
      <protection locked="0"/>
    </xf>
    <xf numFmtId="0" fontId="13" fillId="3" borderId="175" xfId="0" applyFont="1" applyFill="1" applyBorder="1" applyAlignment="1" applyProtection="1">
      <alignment horizontal="left" vertical="center" wrapText="1" shrinkToFit="1"/>
      <protection locked="0"/>
    </xf>
    <xf numFmtId="0" fontId="13" fillId="3" borderId="176" xfId="0" applyFont="1" applyFill="1" applyBorder="1" applyAlignment="1" applyProtection="1">
      <alignment horizontal="left" vertical="center" wrapText="1" shrinkToFit="1"/>
      <protection locked="0"/>
    </xf>
    <xf numFmtId="0" fontId="13" fillId="3" borderId="177" xfId="0" applyFont="1" applyFill="1" applyBorder="1" applyAlignment="1" applyProtection="1">
      <alignment horizontal="left" vertical="center" wrapText="1" shrinkToFit="1"/>
      <protection locked="0"/>
    </xf>
    <xf numFmtId="0" fontId="13" fillId="3" borderId="178"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67" xfId="0" applyFont="1" applyFill="1" applyBorder="1" applyAlignment="1" applyProtection="1">
      <alignment horizontal="center" vertical="center" wrapText="1"/>
      <protection locked="0"/>
    </xf>
    <xf numFmtId="0" fontId="13" fillId="3" borderId="170"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176" fontId="15" fillId="3" borderId="0" xfId="0" quotePrefix="1" applyNumberFormat="1" applyFont="1" applyFill="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14" fillId="3" borderId="179" xfId="0" applyFont="1" applyFill="1" applyBorder="1" applyAlignment="1" applyProtection="1">
      <alignment horizontal="center" vertical="center" wrapText="1"/>
      <protection locked="0"/>
    </xf>
    <xf numFmtId="0" fontId="29" fillId="0" borderId="5" xfId="0" applyFont="1" applyBorder="1" applyAlignment="1" applyProtection="1">
      <alignment horizontal="left" vertical="center" wrapText="1"/>
      <protection locked="0" hidden="1"/>
    </xf>
    <xf numFmtId="0" fontId="29" fillId="0" borderId="50" xfId="0" applyFont="1" applyBorder="1" applyAlignment="1" applyProtection="1">
      <alignment horizontal="left" vertical="center" wrapText="1"/>
      <protection locked="0" hidden="1"/>
    </xf>
    <xf numFmtId="0" fontId="29" fillId="0" borderId="180" xfId="0" applyFont="1" applyBorder="1" applyAlignment="1" applyProtection="1">
      <alignment horizontal="left" vertical="center" wrapText="1"/>
      <protection locked="0" hidden="1"/>
    </xf>
    <xf numFmtId="0" fontId="29" fillId="0" borderId="54" xfId="0" applyFont="1" applyBorder="1" applyAlignment="1" applyProtection="1">
      <alignment horizontal="left" vertical="center" wrapText="1"/>
      <protection locked="0" hidden="1"/>
    </xf>
    <xf numFmtId="0" fontId="29" fillId="0" borderId="3" xfId="0" applyFont="1" applyBorder="1" applyAlignment="1" applyProtection="1">
      <alignment horizontal="left" vertical="center" wrapText="1"/>
      <protection locked="0" hidden="1"/>
    </xf>
    <xf numFmtId="0" fontId="29" fillId="0" borderId="55" xfId="0" applyFont="1" applyBorder="1" applyAlignment="1" applyProtection="1">
      <alignment horizontal="left" vertical="center" wrapText="1"/>
      <protection locked="0" hidden="1"/>
    </xf>
    <xf numFmtId="0" fontId="14" fillId="0" borderId="54" xfId="0" applyFont="1" applyBorder="1" applyAlignment="1" applyProtection="1">
      <alignment horizontal="left" vertical="center" wrapText="1"/>
      <protection locked="0" hidden="1"/>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65" xfId="0" applyFont="1" applyFill="1" applyBorder="1" applyAlignment="1" applyProtection="1">
      <alignment horizontal="center" vertical="center" wrapText="1"/>
      <protection locked="0"/>
    </xf>
    <xf numFmtId="0" fontId="14" fillId="3" borderId="58" xfId="0" applyFont="1" applyFill="1" applyBorder="1" applyAlignment="1" applyProtection="1">
      <alignment horizontal="center" vertical="center" wrapText="1"/>
      <protection locked="0"/>
    </xf>
    <xf numFmtId="0" fontId="14" fillId="3" borderId="66" xfId="0" applyFont="1" applyFill="1" applyBorder="1" applyAlignment="1" applyProtection="1">
      <alignment horizontal="center" vertical="center" wrapText="1"/>
      <protection locked="0"/>
    </xf>
    <xf numFmtId="0" fontId="20" fillId="0" borderId="166" xfId="0" applyFont="1" applyBorder="1" applyAlignment="1" applyProtection="1">
      <alignment horizontal="left" vertical="center" wrapText="1"/>
      <protection locked="0" hidden="1"/>
    </xf>
    <xf numFmtId="0" fontId="20" fillId="0" borderId="59" xfId="0" applyFont="1" applyBorder="1" applyAlignment="1" applyProtection="1">
      <alignment horizontal="left" vertical="center" wrapText="1"/>
      <protection locked="0" hidden="1"/>
    </xf>
    <xf numFmtId="0" fontId="20" fillId="0" borderId="86" xfId="0" applyFont="1" applyBorder="1" applyAlignment="1" applyProtection="1">
      <alignment horizontal="left" vertical="center" wrapText="1"/>
      <protection locked="0" hidden="1"/>
    </xf>
    <xf numFmtId="0" fontId="20" fillId="0" borderId="33" xfId="0" applyFont="1" applyBorder="1" applyAlignment="1" applyProtection="1">
      <alignment horizontal="left" vertical="center" wrapText="1"/>
      <protection locked="0" hidden="1"/>
    </xf>
    <xf numFmtId="0" fontId="20" fillId="0" borderId="0" xfId="0" applyFont="1" applyAlignment="1" applyProtection="1">
      <alignment horizontal="left" vertical="center" wrapText="1"/>
      <protection locked="0" hidden="1"/>
    </xf>
    <xf numFmtId="0" fontId="20" fillId="0" borderId="61" xfId="0" applyFont="1" applyBorder="1" applyAlignment="1" applyProtection="1">
      <alignment horizontal="left" vertical="center" wrapText="1"/>
      <protection locked="0" hidden="1"/>
    </xf>
    <xf numFmtId="0" fontId="20" fillId="0" borderId="65" xfId="0" applyFont="1" applyBorder="1" applyAlignment="1" applyProtection="1">
      <alignment horizontal="left" vertical="center" wrapText="1"/>
      <protection locked="0" hidden="1"/>
    </xf>
    <xf numFmtId="0" fontId="20" fillId="0" borderId="58" xfId="0" applyFont="1" applyBorder="1" applyAlignment="1" applyProtection="1">
      <alignment horizontal="left" vertical="center" wrapText="1"/>
      <protection locked="0" hidden="1"/>
    </xf>
    <xf numFmtId="0" fontId="20" fillId="0" borderId="180" xfId="0" applyFont="1" applyBorder="1" applyAlignment="1" applyProtection="1">
      <alignment horizontal="left" vertical="center" wrapText="1"/>
      <protection locked="0" hidden="1"/>
    </xf>
    <xf numFmtId="0" fontId="14" fillId="0" borderId="85" xfId="0" applyFont="1" applyBorder="1" applyAlignment="1" applyProtection="1">
      <alignment horizontal="center" vertical="center" wrapText="1"/>
      <protection locked="0" hidden="1"/>
    </xf>
    <xf numFmtId="0" fontId="14" fillId="0" borderId="59" xfId="0" applyFont="1" applyBorder="1" applyAlignment="1" applyProtection="1">
      <alignment horizontal="center" vertical="center" wrapText="1"/>
      <protection locked="0" hidden="1"/>
    </xf>
    <xf numFmtId="0" fontId="14" fillId="0" borderId="86" xfId="0" applyFont="1" applyBorder="1" applyAlignment="1" applyProtection="1">
      <alignment horizontal="center" vertical="center" wrapText="1"/>
      <protection locked="0" hidden="1"/>
    </xf>
    <xf numFmtId="0" fontId="14" fillId="0" borderId="68" xfId="0" applyFont="1" applyBorder="1" applyAlignment="1" applyProtection="1">
      <alignment horizontal="center" vertical="center" wrapText="1"/>
      <protection locked="0" hidden="1"/>
    </xf>
    <xf numFmtId="0" fontId="14" fillId="0" borderId="61" xfId="0" applyFont="1" applyBorder="1" applyAlignment="1" applyProtection="1">
      <alignment horizontal="center" vertical="center" wrapText="1"/>
      <protection locked="0" hidden="1"/>
    </xf>
    <xf numFmtId="0" fontId="14" fillId="0" borderId="67" xfId="0" applyFont="1" applyBorder="1" applyAlignment="1" applyProtection="1">
      <alignment horizontal="center" vertical="center" wrapText="1"/>
      <protection locked="0" hidden="1"/>
    </xf>
    <xf numFmtId="0" fontId="14" fillId="0" borderId="58" xfId="0" applyFont="1" applyBorder="1" applyAlignment="1" applyProtection="1">
      <alignment horizontal="center" vertical="center" wrapText="1"/>
      <protection locked="0" hidden="1"/>
    </xf>
    <xf numFmtId="0" fontId="14" fillId="0" borderId="180" xfId="0" applyFont="1" applyBorder="1" applyAlignment="1" applyProtection="1">
      <alignment horizontal="center" vertical="center" wrapText="1"/>
      <protection locked="0" hidden="1"/>
    </xf>
    <xf numFmtId="0" fontId="14" fillId="3" borderId="16" xfId="0" applyFont="1" applyFill="1" applyBorder="1" applyAlignment="1" applyProtection="1">
      <alignment horizontal="center" vertical="center" wrapText="1"/>
      <protection locked="0"/>
    </xf>
    <xf numFmtId="0" fontId="14" fillId="3" borderId="12" xfId="0" applyFont="1" applyFill="1" applyBorder="1" applyAlignment="1" applyProtection="1">
      <alignment horizontal="center" vertical="center" wrapText="1"/>
      <protection locked="0"/>
    </xf>
    <xf numFmtId="0" fontId="14" fillId="3" borderId="13" xfId="0" applyFont="1" applyFill="1" applyBorder="1" applyAlignment="1" applyProtection="1">
      <alignment horizontal="center" vertical="center" wrapText="1"/>
      <protection locked="0"/>
    </xf>
    <xf numFmtId="0" fontId="20" fillId="0" borderId="16" xfId="0" applyFont="1" applyBorder="1" applyAlignment="1" applyProtection="1">
      <alignment horizontal="left" vertical="center" wrapText="1"/>
      <protection locked="0" hidden="1"/>
    </xf>
    <xf numFmtId="0" fontId="20" fillId="0" borderId="12"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4" fillId="3" borderId="0" xfId="0" applyFont="1" applyFill="1" applyAlignment="1" applyProtection="1">
      <alignment horizontal="left" vertical="distributed"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4" fillId="0" borderId="8" xfId="0" applyFont="1" applyBorder="1" applyAlignment="1" applyProtection="1">
      <alignment horizontal="center" vertical="center" wrapText="1"/>
      <protection locked="0" hidden="1"/>
    </xf>
    <xf numFmtId="0" fontId="14" fillId="0" borderId="12" xfId="0" applyFont="1" applyBorder="1" applyAlignment="1" applyProtection="1">
      <alignment horizontal="center" vertical="center" wrapText="1"/>
      <protection locked="0" hidden="1"/>
    </xf>
    <xf numFmtId="0" fontId="14" fillId="0" borderId="6" xfId="0" applyFont="1" applyBorder="1" applyAlignment="1" applyProtection="1">
      <alignment horizontal="center"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24" fillId="0" borderId="31" xfId="0" applyFont="1" applyBorder="1" applyAlignment="1" applyProtection="1">
      <alignment horizontal="left" vertical="center" wrapText="1"/>
      <protection locked="0" hidden="1"/>
    </xf>
    <xf numFmtId="0" fontId="24" fillId="0" borderId="26" xfId="0" applyFont="1" applyBorder="1" applyAlignment="1" applyProtection="1">
      <alignment horizontal="left" vertical="center" wrapText="1"/>
      <protection locked="0" hidden="1"/>
    </xf>
    <xf numFmtId="0" fontId="24" fillId="0" borderId="60" xfId="0" applyFont="1" applyBorder="1" applyAlignment="1" applyProtection="1">
      <alignment horizontal="left" vertical="center" wrapText="1"/>
      <protection locked="0" hidden="1"/>
    </xf>
    <xf numFmtId="0" fontId="24" fillId="0" borderId="33" xfId="0" applyFont="1" applyBorder="1" applyAlignment="1" applyProtection="1">
      <alignment horizontal="left" vertical="center" wrapText="1"/>
      <protection locked="0" hidden="1"/>
    </xf>
    <xf numFmtId="0" fontId="24" fillId="0" borderId="0" xfId="0" applyFont="1" applyAlignment="1" applyProtection="1">
      <alignment horizontal="left" vertical="center" wrapText="1"/>
      <protection locked="0" hidden="1"/>
    </xf>
    <xf numFmtId="0" fontId="24" fillId="0" borderId="61" xfId="0" applyFont="1" applyBorder="1" applyAlignment="1" applyProtection="1">
      <alignment horizontal="left" vertical="center" wrapText="1"/>
      <protection locked="0" hidden="1"/>
    </xf>
    <xf numFmtId="0" fontId="24" fillId="0" borderId="29" xfId="0" applyFont="1" applyBorder="1" applyAlignment="1" applyProtection="1">
      <alignment horizontal="left" vertical="center" wrapText="1"/>
      <protection locked="0" hidden="1"/>
    </xf>
    <xf numFmtId="0" fontId="24" fillId="0" borderId="30" xfId="0" applyFont="1" applyBorder="1" applyAlignment="1" applyProtection="1">
      <alignment horizontal="left" vertical="center" wrapText="1"/>
      <protection locked="0" hidden="1"/>
    </xf>
    <xf numFmtId="0" fontId="24" fillId="0" borderId="62" xfId="0" applyFont="1" applyBorder="1" applyAlignment="1" applyProtection="1">
      <alignment horizontal="left" vertical="center" wrapText="1"/>
      <protection locked="0" hidden="1"/>
    </xf>
    <xf numFmtId="0" fontId="14" fillId="0" borderId="46" xfId="0" applyFont="1" applyBorder="1" applyAlignment="1" applyProtection="1">
      <alignment horizontal="center" vertical="center" wrapText="1"/>
      <protection locked="0" hidden="1"/>
    </xf>
    <xf numFmtId="0" fontId="14" fillId="0" borderId="60" xfId="0" applyFont="1" applyBorder="1" applyAlignment="1" applyProtection="1">
      <alignment horizontal="center" vertical="center" wrapText="1"/>
      <protection locked="0" hidden="1"/>
    </xf>
    <xf numFmtId="0" fontId="14" fillId="0" borderId="69" xfId="0" applyFont="1" applyBorder="1" applyAlignment="1" applyProtection="1">
      <alignment horizontal="center" vertical="center" wrapText="1"/>
      <protection locked="0" hidden="1"/>
    </xf>
    <xf numFmtId="0" fontId="14" fillId="0" borderId="62" xfId="0" applyFont="1" applyBorder="1" applyAlignment="1" applyProtection="1">
      <alignment horizontal="center" vertical="center"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BL40" sqref="BL40"/>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354</v>
      </c>
      <c r="D4" s="175"/>
      <c r="E4" s="175"/>
      <c r="F4" s="175"/>
      <c r="G4" s="175"/>
      <c r="H4" s="175"/>
      <c r="I4" s="241" t="s">
        <v>340</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200</v>
      </c>
      <c r="Y10" s="183"/>
      <c r="Z10" s="185" t="s">
        <v>302</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304</v>
      </c>
      <c r="O12" s="189"/>
      <c r="P12" s="189"/>
      <c r="Q12" s="189"/>
      <c r="R12" s="189"/>
      <c r="S12" s="189"/>
      <c r="T12" s="189"/>
      <c r="U12" s="189"/>
      <c r="V12" s="189"/>
      <c r="W12" s="183">
        <v>16</v>
      </c>
      <c r="X12" s="183"/>
      <c r="Y12" s="185" t="s">
        <v>303</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269</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223</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268</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293</v>
      </c>
      <c r="N38" s="176"/>
      <c r="O38" s="176"/>
      <c r="P38" s="62" t="s">
        <v>221</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292</v>
      </c>
      <c r="N39" s="176"/>
      <c r="O39" s="176"/>
      <c r="P39" s="62" t="s">
        <v>14</v>
      </c>
      <c r="Q39" s="176" t="s">
        <v>291</v>
      </c>
      <c r="R39" s="176"/>
      <c r="S39" s="176"/>
      <c r="T39" s="62" t="s">
        <v>14</v>
      </c>
      <c r="U39" s="176" t="s">
        <v>20</v>
      </c>
      <c r="V39" s="176"/>
      <c r="W39" s="176"/>
      <c r="X39" s="176"/>
      <c r="Y39" s="176"/>
      <c r="Z39" s="176"/>
      <c r="AA39" s="46"/>
      <c r="AB39" s="62" t="s">
        <v>14</v>
      </c>
      <c r="AC39" s="176" t="s">
        <v>294</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313</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314</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315</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316</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317</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318</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319</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320</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321</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322</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323</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324</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kFzgKSpyd8mnCxhST6klI7xPk5FWr8mmBq5dgsCwyFj+6CO7ES9GC+Mqg4GksspTNOhJt0IvkSeRv6Bw2UFp7w==" saltValue="KD39Tv+tL+bvgT2vs7KoHw=="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BI30" sqref="BI30"/>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296</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f>IF('１'!$W$12="","",'１'!$W$12)</f>
        <v>16</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8600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233</v>
      </c>
      <c r="C20" s="307"/>
      <c r="D20" s="307"/>
      <c r="E20" s="307"/>
      <c r="F20" s="307"/>
      <c r="G20" s="307"/>
      <c r="H20" s="307"/>
      <c r="I20" s="307"/>
      <c r="J20" s="308"/>
      <c r="K20" s="316" t="str">
        <f>IF('１'!$W$12="","",VLOOKUP('１'!$W$12,整理ＤＢ!$B$5:$N$54,8,FALSE)&amp;"
"&amp;VLOOKUP('１'!$W$12,整理ＤＢ!$B$5:$N$54,9,FALSE))</f>
        <v>高知県安芸郡馬路村魚梁瀬
字明善続山813番地２
魚梁瀬土場</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274</v>
      </c>
      <c r="C27" s="249"/>
      <c r="D27" s="249"/>
      <c r="E27" s="249"/>
      <c r="F27" s="249"/>
      <c r="G27" s="249"/>
      <c r="H27" s="249"/>
      <c r="I27" s="249"/>
      <c r="J27" s="190" t="s">
        <v>327</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326</v>
      </c>
      <c r="C28" s="236"/>
      <c r="D28" s="236"/>
      <c r="E28" s="236"/>
      <c r="F28" s="236"/>
      <c r="G28" s="236"/>
      <c r="H28" s="236"/>
      <c r="I28" s="236"/>
      <c r="J28" s="237"/>
      <c r="K28" s="286" t="s">
        <v>257</v>
      </c>
      <c r="L28" s="286"/>
      <c r="M28" s="286"/>
      <c r="N28" s="286"/>
      <c r="O28" s="286"/>
      <c r="P28" s="287"/>
      <c r="Q28" s="256" t="s">
        <v>256</v>
      </c>
      <c r="R28" s="257"/>
      <c r="S28" s="257"/>
      <c r="T28" s="257"/>
      <c r="U28" s="257"/>
      <c r="V28" s="257"/>
      <c r="W28" s="257"/>
      <c r="X28" s="258"/>
      <c r="Y28" s="284" t="s">
        <v>259</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329</v>
      </c>
      <c r="R29" s="266"/>
      <c r="S29" s="266"/>
      <c r="T29" s="266"/>
      <c r="U29" s="266"/>
      <c r="V29" s="266"/>
      <c r="W29" s="266"/>
      <c r="X29" s="267"/>
      <c r="Y29" s="265" t="s">
        <v>328</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4400</v>
      </c>
      <c r="L30" s="252"/>
      <c r="M30" s="252"/>
      <c r="N30" s="252"/>
      <c r="O30" s="252"/>
      <c r="P30" s="252"/>
      <c r="Q30" s="250" t="str">
        <f>IF($B$30="","",IF(数量ＤＢ!$AD$7="","",'２【ス　ギ】'!$AV$54))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0</v>
      </c>
      <c r="L31" s="269"/>
      <c r="M31" s="269"/>
      <c r="N31" s="269"/>
      <c r="O31" s="269"/>
      <c r="P31" s="269"/>
      <c r="Q31" s="280" t="str">
        <f>IF($B$31="","",IF(数量ＤＢ!$BZ$7="","",'２【ヒノキ】'!$AV$54))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4200</v>
      </c>
      <c r="L32" s="263"/>
      <c r="M32" s="263"/>
      <c r="N32" s="263"/>
      <c r="O32" s="263"/>
      <c r="P32" s="263"/>
      <c r="Q32" s="281" t="str">
        <f>IF($B$32="","",IF(数量ＤＢ!$DV$7="","",'２【低質材】'!$AV$20))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325</v>
      </c>
      <c r="C33" s="271"/>
      <c r="D33" s="271"/>
      <c r="E33" s="271"/>
      <c r="F33" s="271"/>
      <c r="G33" s="271"/>
      <c r="H33" s="271"/>
      <c r="I33" s="271"/>
      <c r="J33" s="272"/>
      <c r="K33" s="253">
        <f>IF(SUM($K$30,$K$31,$K$32)=0,"",SUM($K$30,$K$31,$K$32))</f>
        <v>8600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273</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272</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NjIysyjIptmQDqZpSJRYc7dj9YGGAzAh8/Y9zb6GjJlz9c14C0SAJlosEYqLhw//2XJPCaBaa8BpOpQX5CihWw==" saltValue="Rz37TcDOdCzF74d3kRe2Q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296</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f>IF('１'!$W$12="","",'１'!$W$12)</f>
        <v>16</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4400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233</v>
      </c>
      <c r="C20" s="307"/>
      <c r="D20" s="307"/>
      <c r="E20" s="307"/>
      <c r="F20" s="307"/>
      <c r="G20" s="307"/>
      <c r="H20" s="307"/>
      <c r="I20" s="307"/>
      <c r="J20" s="335"/>
      <c r="K20" s="316" t="str">
        <f>IF('１'!$W$12="","",VLOOKUP('１'!$W$12,整理ＤＢ!$B$5:$N$54,8,FALSE)&amp;"
"&amp;VLOOKUP('１'!$W$12,整理ＤＢ!$B$5:$N$54,9,FALSE))</f>
        <v>高知県安芸郡馬路村魚梁瀬
字明善続山813番地２
魚梁瀬土場</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274</v>
      </c>
      <c r="C27" s="249"/>
      <c r="D27" s="249"/>
      <c r="E27" s="249"/>
      <c r="F27" s="249"/>
      <c r="G27" s="249"/>
      <c r="H27" s="249"/>
      <c r="I27" s="249"/>
      <c r="J27" s="190" t="s">
        <v>264</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257</v>
      </c>
      <c r="F29" s="328"/>
      <c r="G29" s="328"/>
      <c r="H29" s="328"/>
      <c r="I29" s="325" t="s">
        <v>256</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208</v>
      </c>
      <c r="F30" s="368"/>
      <c r="G30" s="368"/>
      <c r="H30" s="368"/>
      <c r="I30" s="350" t="s">
        <v>208</v>
      </c>
      <c r="J30" s="350"/>
      <c r="K30" s="350"/>
      <c r="L30" s="350"/>
      <c r="M30" s="351"/>
      <c r="N30" s="338">
        <f>IF($N$28="","－",IF(数量ＤＢ!$AD$7="","",SUMIF('２【ス　ギ】'!$J$9:$J$52,$B$30,'２【ス　ギ】'!$M$9:$M$52)))</f>
        <v>257</v>
      </c>
      <c r="O30" s="339"/>
      <c r="P30" s="339"/>
      <c r="Q30" s="339"/>
      <c r="R30" s="344">
        <f>IF($N$28="","－",IF(数量ＤＢ!$AD$7="","",SUMIF('２【ス　ギ】'!$J$9:$J$52,$B$30,'２【ス　ギ】'!$V$9:$V$52)))</f>
        <v>0</v>
      </c>
      <c r="S30" s="344"/>
      <c r="T30" s="344"/>
      <c r="U30" s="344"/>
      <c r="V30" s="345"/>
      <c r="W30" s="338">
        <f>IF($W$28="","－",IF(数量ＤＢ!$BZ$7="","",SUMIF('２【ヒノキ】'!$J$9:$J$52,$B$30,'２【ヒノキ】'!$M$9:$M$52)))</f>
        <v>0</v>
      </c>
      <c r="X30" s="339"/>
      <c r="Y30" s="339"/>
      <c r="Z30" s="339"/>
      <c r="AA30" s="344">
        <f>IF($W$28="","－",IF(数量ＤＢ!$BZ$7="","",SUMIF('２【ヒノキ】'!$J$9:$J$52,$B$30,'２【ヒノキ】'!$V$9:$V$52)))</f>
        <v>0</v>
      </c>
      <c r="AB30" s="344"/>
      <c r="AC30" s="344"/>
      <c r="AD30" s="344"/>
      <c r="AE30" s="345"/>
      <c r="AF30" s="338" t="s">
        <v>208</v>
      </c>
      <c r="AG30" s="339"/>
      <c r="AH30" s="339"/>
      <c r="AI30" s="339"/>
      <c r="AJ30" s="350" t="s">
        <v>208</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208</v>
      </c>
      <c r="F33" s="360"/>
      <c r="G33" s="360"/>
      <c r="H33" s="360"/>
      <c r="I33" s="354" t="s">
        <v>208</v>
      </c>
      <c r="J33" s="354"/>
      <c r="K33" s="354"/>
      <c r="L33" s="354"/>
      <c r="M33" s="355"/>
      <c r="N33" s="342">
        <f>IF($N$28="","－",IF(数量ＤＢ!$AD$7="","",SUMIF('２【ス　ギ】'!$J$9:$J$52,$B$33,'２【ス　ギ】'!$M$9:$M$52)))</f>
        <v>651</v>
      </c>
      <c r="O33" s="343"/>
      <c r="P33" s="343"/>
      <c r="Q33" s="343"/>
      <c r="R33" s="348">
        <f>IF($N$28="","－",IF(数量ＤＢ!$AD$7="","",SUMIF('２【ス　ギ】'!$J$9:$J$52,$B$33,'２【ス　ギ】'!$V$9:$V$52)))</f>
        <v>0</v>
      </c>
      <c r="S33" s="348"/>
      <c r="T33" s="348"/>
      <c r="U33" s="348"/>
      <c r="V33" s="349"/>
      <c r="W33" s="342">
        <f>IF($W$28="","－",IF(数量ＤＢ!$BZ$7="","",SUMIF('２【ヒノキ】'!$J$9:$J$52,$B$33,'２【ヒノキ】'!$M$9:$M$52)))</f>
        <v>0</v>
      </c>
      <c r="X33" s="343"/>
      <c r="Y33" s="343"/>
      <c r="Z33" s="343"/>
      <c r="AA33" s="348">
        <f>IF($W$28="","－",IF(数量ＤＢ!$BZ$7="","",SUMIF('２【ヒノキ】'!$J$9:$J$52,$B$33,'２【ヒノキ】'!$V$9:$V$52)))</f>
        <v>0</v>
      </c>
      <c r="AB33" s="348"/>
      <c r="AC33" s="348"/>
      <c r="AD33" s="348"/>
      <c r="AE33" s="349"/>
      <c r="AF33" s="342" t="s">
        <v>208</v>
      </c>
      <c r="AG33" s="343"/>
      <c r="AH33" s="343"/>
      <c r="AI33" s="343"/>
      <c r="AJ33" s="354" t="s">
        <v>208</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208</v>
      </c>
      <c r="F36" s="360"/>
      <c r="G36" s="360"/>
      <c r="H36" s="360"/>
      <c r="I36" s="354" t="s">
        <v>208</v>
      </c>
      <c r="J36" s="354"/>
      <c r="K36" s="354"/>
      <c r="L36" s="354"/>
      <c r="M36" s="355"/>
      <c r="N36" s="342">
        <f>IF($N$28="","－",IF(数量ＤＢ!$AD$7="","",SUMIF('２【ス　ギ】'!$J$9:$J$52,$B$36,'２【ス　ギ】'!$M$9:$M$52)))</f>
        <v>971</v>
      </c>
      <c r="O36" s="343"/>
      <c r="P36" s="343"/>
      <c r="Q36" s="343"/>
      <c r="R36" s="348">
        <f>IF($N$28="","－",IF(数量ＤＢ!$AD$7="","",SUMIF('２【ス　ギ】'!$J$9:$J$52,$B$36,'２【ス　ギ】'!$V$9:$V$52)))</f>
        <v>0</v>
      </c>
      <c r="S36" s="348"/>
      <c r="T36" s="348"/>
      <c r="U36" s="348"/>
      <c r="V36" s="349"/>
      <c r="W36" s="342">
        <f>IF($W$28="","－",IF(数量ＤＢ!$BZ$7="","",SUMIF('２【ヒノキ】'!$J$9:$J$52,$B$36,'２【ヒノキ】'!$M$9:$M$52)))</f>
        <v>0</v>
      </c>
      <c r="X36" s="343"/>
      <c r="Y36" s="343"/>
      <c r="Z36" s="343"/>
      <c r="AA36" s="348">
        <f>IF($W$28="","－",IF(数量ＤＢ!$BZ$7="","",SUMIF('２【ヒノキ】'!$J$9:$J$52,$B$36,'２【ヒノキ】'!$V$9:$V$52)))</f>
        <v>0</v>
      </c>
      <c r="AB36" s="348"/>
      <c r="AC36" s="348"/>
      <c r="AD36" s="348"/>
      <c r="AE36" s="349"/>
      <c r="AF36" s="342" t="s">
        <v>208</v>
      </c>
      <c r="AG36" s="343"/>
      <c r="AH36" s="343"/>
      <c r="AI36" s="343"/>
      <c r="AJ36" s="354" t="s">
        <v>208</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208</v>
      </c>
      <c r="F39" s="360"/>
      <c r="G39" s="360"/>
      <c r="H39" s="360"/>
      <c r="I39" s="354" t="s">
        <v>208</v>
      </c>
      <c r="J39" s="354"/>
      <c r="K39" s="354"/>
      <c r="L39" s="354"/>
      <c r="M39" s="355"/>
      <c r="N39" s="342">
        <f>IF($N$28="","－",IF(数量ＤＢ!$AD$7="","",SUMIF('２【ス　ギ】'!$J$9:$J$52,$B$39,'２【ス　ギ】'!$M$9:$M$52)))</f>
        <v>2295</v>
      </c>
      <c r="O39" s="343"/>
      <c r="P39" s="343"/>
      <c r="Q39" s="343"/>
      <c r="R39" s="348">
        <f>IF($N$28="","－",IF(数量ＤＢ!$AD$7="","",SUMIF('２【ス　ギ】'!$J$9:$J$52,$B$39,'２【ス　ギ】'!$V$9:$V$52)))</f>
        <v>0</v>
      </c>
      <c r="S39" s="348"/>
      <c r="T39" s="348"/>
      <c r="U39" s="348"/>
      <c r="V39" s="349"/>
      <c r="W39" s="342">
        <f>IF($W$28="","－",IF(数量ＤＢ!$BZ$7="","",SUMIF('２【ヒノキ】'!$J$9:$J$52,$B$39,'２【ヒノキ】'!$M$9:$M$52)))</f>
        <v>0</v>
      </c>
      <c r="X39" s="343"/>
      <c r="Y39" s="343"/>
      <c r="Z39" s="343"/>
      <c r="AA39" s="348">
        <f>IF($W$28="","－",IF(数量ＤＢ!$BZ$7="","",SUMIF('２【ヒノキ】'!$J$9:$J$52,$B$39,'２【ヒノキ】'!$V$9:$V$52)))</f>
        <v>0</v>
      </c>
      <c r="AB39" s="348"/>
      <c r="AC39" s="348"/>
      <c r="AD39" s="348"/>
      <c r="AE39" s="349"/>
      <c r="AF39" s="342" t="s">
        <v>208</v>
      </c>
      <c r="AG39" s="343"/>
      <c r="AH39" s="343"/>
      <c r="AI39" s="343"/>
      <c r="AJ39" s="354" t="s">
        <v>208</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208</v>
      </c>
      <c r="F42" s="360"/>
      <c r="G42" s="360"/>
      <c r="H42" s="360"/>
      <c r="I42" s="354" t="s">
        <v>208</v>
      </c>
      <c r="J42" s="354"/>
      <c r="K42" s="354"/>
      <c r="L42" s="354"/>
      <c r="M42" s="355"/>
      <c r="N42" s="342">
        <f>IF($N$28="","－",IF(数量ＤＢ!$AD$7="","",SUMIF('２【ス　ギ】'!$J$9:$J$52,$B$42,'２【ス　ギ】'!$M$9:$M$52)))</f>
        <v>226</v>
      </c>
      <c r="O42" s="343"/>
      <c r="P42" s="343"/>
      <c r="Q42" s="343"/>
      <c r="R42" s="348">
        <f>IF($N$28="","－",IF(数量ＤＢ!$AD$7="","",SUMIF('２【ス　ギ】'!$J$9:$J$52,$B$42,'２【ス　ギ】'!$V$9:$V$52)))</f>
        <v>0</v>
      </c>
      <c r="S42" s="348"/>
      <c r="T42" s="348"/>
      <c r="U42" s="348"/>
      <c r="V42" s="349"/>
      <c r="W42" s="342">
        <f>IF($W$28="","－",IF(数量ＤＢ!$BZ$7="","",SUMIF('２【ヒノキ】'!$J$9:$J$52,$B$42,'２【ヒノキ】'!$M$9:$M$52)))</f>
        <v>0</v>
      </c>
      <c r="X42" s="343"/>
      <c r="Y42" s="343"/>
      <c r="Z42" s="343"/>
      <c r="AA42" s="348">
        <f>IF($W$28="","－",IF(数量ＤＢ!$BZ$7="","",SUMIF('２【ヒノキ】'!$J$9:$J$52,$B$42,'２【ヒノキ】'!$V$9:$V$52)))</f>
        <v>0</v>
      </c>
      <c r="AB42" s="348"/>
      <c r="AC42" s="348"/>
      <c r="AD42" s="348"/>
      <c r="AE42" s="349"/>
      <c r="AF42" s="342" t="s">
        <v>208</v>
      </c>
      <c r="AG42" s="343"/>
      <c r="AH42" s="343"/>
      <c r="AI42" s="343"/>
      <c r="AJ42" s="354" t="s">
        <v>208</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208</v>
      </c>
      <c r="F45" s="360"/>
      <c r="G45" s="360"/>
      <c r="H45" s="360"/>
      <c r="I45" s="354" t="s">
        <v>208</v>
      </c>
      <c r="J45" s="354"/>
      <c r="K45" s="354"/>
      <c r="L45" s="354"/>
      <c r="M45" s="355"/>
      <c r="N45" s="342" t="s">
        <v>208</v>
      </c>
      <c r="O45" s="343"/>
      <c r="P45" s="343"/>
      <c r="Q45" s="343"/>
      <c r="R45" s="348" t="s">
        <v>208</v>
      </c>
      <c r="S45" s="348"/>
      <c r="T45" s="348"/>
      <c r="U45" s="348"/>
      <c r="V45" s="349"/>
      <c r="W45" s="342" t="s">
        <v>208</v>
      </c>
      <c r="X45" s="343"/>
      <c r="Y45" s="343"/>
      <c r="Z45" s="343"/>
      <c r="AA45" s="348" t="s">
        <v>208</v>
      </c>
      <c r="AB45" s="348"/>
      <c r="AC45" s="348"/>
      <c r="AD45" s="348"/>
      <c r="AE45" s="349"/>
      <c r="AF45" s="342">
        <f>IF($AF$28="","－",IF(数量ＤＢ!$DV$7="","",SUMIF('２【低質材】'!$J$9:$J$56,$B$45,'２【低質材】'!$M$9:$M$56)))</f>
        <v>4200</v>
      </c>
      <c r="AG45" s="343"/>
      <c r="AH45" s="343"/>
      <c r="AI45" s="343"/>
      <c r="AJ45" s="348">
        <f>IF($AF$28="","－",IF(数量ＤＢ!$DV$7="","",SUMIF('２【低質材】'!$J$9:$J$56,$B$45,'２【低質材】'!$V$9:$V$56)))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232</v>
      </c>
      <c r="C48" s="394"/>
      <c r="D48" s="394"/>
      <c r="E48" s="342">
        <f>IF(SUM($N$48,$W$48,$AF$48)=0,"",SUM($N$48,$W$48,$AF$48))</f>
        <v>8600</v>
      </c>
      <c r="F48" s="343"/>
      <c r="G48" s="343"/>
      <c r="H48" s="343"/>
      <c r="I48" s="348" t="str">
        <f>IF(SUM($R$48,$AA$48,$AJ$48)=0,"",SUM($R$48,$AA$48,$AJ$48))</f>
        <v/>
      </c>
      <c r="J48" s="348"/>
      <c r="K48" s="348"/>
      <c r="L48" s="348"/>
      <c r="M48" s="399"/>
      <c r="N48" s="342">
        <f>IF($N$28="","－",IF(数量ＤＢ!$AD$7="","",IF(数量ＤＢ!$AD$7&lt;&gt;SUM($N$30:$Q$47),"",SUM($N$30:$Q$47))))</f>
        <v>4400</v>
      </c>
      <c r="O48" s="343"/>
      <c r="P48" s="343"/>
      <c r="Q48" s="343"/>
      <c r="R48" s="348">
        <f>IF($N$28="","－",IF(数量ＤＢ!$AD$7="","",SUM($R$30:$V$47)))</f>
        <v>0</v>
      </c>
      <c r="S48" s="348"/>
      <c r="T48" s="348"/>
      <c r="U48" s="348"/>
      <c r="V48" s="349"/>
      <c r="W48" s="342">
        <f>IF($W$28="","－",IF(数量ＤＢ!$BZ$7="","",IF(数量ＤＢ!$BZ$7&lt;&gt;SUM($W$30:$Z$47),"",SUM($W$30:$Z$47))))</f>
        <v>0</v>
      </c>
      <c r="X48" s="343"/>
      <c r="Y48" s="343"/>
      <c r="Z48" s="343"/>
      <c r="AA48" s="348">
        <f>IF($W$28="","－",IF(数量ＤＢ!$BZ$7="","",SUM($AA$30:$AE$47)))</f>
        <v>0</v>
      </c>
      <c r="AB48" s="348"/>
      <c r="AC48" s="348"/>
      <c r="AD48" s="348"/>
      <c r="AE48" s="349"/>
      <c r="AF48" s="342">
        <f>IF($AF$28="","－",IF(数量ＤＢ!$DV$7="","",IF(数量ＤＢ!$DV$7&lt;&gt;SUM($AF$30:$AI$47),"",SUM($AF$30:$AI$47))))</f>
        <v>4200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273</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272</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305</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5"/>
      <c r="V7" s="505"/>
      <c r="W7" s="506"/>
      <c r="X7" s="507" t="s">
        <v>260</v>
      </c>
      <c r="Y7" s="508"/>
      <c r="Z7" s="508"/>
      <c r="AA7" s="508"/>
      <c r="AB7" s="508"/>
      <c r="AC7" s="508"/>
      <c r="AD7" s="509"/>
      <c r="AE7" s="510" t="s">
        <v>41</v>
      </c>
      <c r="AF7" s="511"/>
      <c r="AG7" s="511"/>
      <c r="AH7" s="478" t="s">
        <v>43</v>
      </c>
      <c r="AI7" s="478"/>
      <c r="AJ7" s="478"/>
      <c r="AK7" s="478" t="s">
        <v>42</v>
      </c>
      <c r="AL7" s="478"/>
      <c r="AM7" s="478"/>
      <c r="AN7" s="480" t="s">
        <v>183</v>
      </c>
      <c r="AO7" s="403"/>
      <c r="AP7" s="403"/>
      <c r="AQ7" s="403"/>
      <c r="AR7" s="404"/>
      <c r="AS7" s="484" t="s">
        <v>184</v>
      </c>
      <c r="AT7" s="485"/>
      <c r="AU7" s="485"/>
      <c r="AV7" s="485"/>
      <c r="AW7" s="486"/>
      <c r="AX7" s="480" t="s">
        <v>260</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329</v>
      </c>
      <c r="S8" s="491"/>
      <c r="T8" s="491"/>
      <c r="U8" s="491"/>
      <c r="V8" s="491"/>
      <c r="W8" s="492"/>
      <c r="X8" s="493" t="s">
        <v>329</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240</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260</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239</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B56"/>
  <sheetViews>
    <sheetView zoomScale="85" zoomScaleNormal="85" zoomScaleSheetLayoutView="40" workbookViewId="0">
      <selection activeCell="BO8" sqref="BO8"/>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262</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0" t="s">
        <v>183</v>
      </c>
      <c r="AM7" s="403"/>
      <c r="AN7" s="403"/>
      <c r="AO7" s="403"/>
      <c r="AP7" s="404"/>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481"/>
      <c r="AM8" s="482"/>
      <c r="AN8" s="482"/>
      <c r="AO8" s="482"/>
      <c r="AP8" s="483"/>
      <c r="AQ8" s="487"/>
      <c r="AR8" s="487"/>
      <c r="AS8" s="487"/>
      <c r="AT8" s="487"/>
      <c r="AU8" s="488"/>
      <c r="AV8" s="488" t="s">
        <v>240</v>
      </c>
      <c r="AW8" s="494"/>
      <c r="AX8" s="494"/>
      <c r="AY8" s="494"/>
      <c r="AZ8" s="494"/>
      <c r="BA8" s="494"/>
      <c r="BB8" s="495"/>
    </row>
    <row r="9" spans="2:54" ht="16.5" customHeight="1" x14ac:dyDescent="0.15">
      <c r="B9" s="548" t="s">
        <v>224</v>
      </c>
      <c r="C9" s="362"/>
      <c r="D9" s="362"/>
      <c r="E9" s="362"/>
      <c r="F9" s="529" t="s">
        <v>227</v>
      </c>
      <c r="G9" s="529"/>
      <c r="H9" s="529"/>
      <c r="I9" s="362"/>
      <c r="J9" s="362" t="s">
        <v>29</v>
      </c>
      <c r="K9" s="362"/>
      <c r="L9" s="362"/>
      <c r="M9" s="539">
        <f>IF('１'!$W$12="","",IF(OR(数量ＤＢ!$AD$7&lt;&gt;"",数量ＤＢ!$AD$7&lt;&gt;0),数量ＤＢ!$AT8,""))</f>
        <v>92</v>
      </c>
      <c r="N9" s="539"/>
      <c r="O9" s="540"/>
      <c r="P9" s="540"/>
      <c r="Q9" s="540"/>
      <c r="R9" s="544"/>
      <c r="S9" s="545"/>
      <c r="T9" s="546"/>
      <c r="U9" s="547"/>
      <c r="V9" s="559" t="str">
        <f>IF($R9="","",ROUND($M9*$R9,0))</f>
        <v/>
      </c>
      <c r="W9" s="560"/>
      <c r="X9" s="560"/>
      <c r="Y9" s="560"/>
      <c r="Z9" s="560"/>
      <c r="AA9" s="560"/>
      <c r="AB9" s="561"/>
      <c r="AC9" s="565" t="s">
        <v>33</v>
      </c>
      <c r="AD9" s="362"/>
      <c r="AE9" s="362"/>
      <c r="AF9" s="529" t="s">
        <v>224</v>
      </c>
      <c r="AG9" s="362"/>
      <c r="AH9" s="362"/>
      <c r="AI9" s="362" t="s">
        <v>32</v>
      </c>
      <c r="AJ9" s="362"/>
      <c r="AK9" s="362"/>
      <c r="AL9" s="519" t="str">
        <f>IF($V11="","",$V11)</f>
        <v/>
      </c>
      <c r="AM9" s="520"/>
      <c r="AN9" s="520"/>
      <c r="AO9" s="520"/>
      <c r="AP9" s="521"/>
      <c r="AQ9" s="462" t="str">
        <f>IF(OR($AL9="",$AL10="",$AL11="",$AL12="",$AL13=""),"",SUM($AL9:$AP13))</f>
        <v/>
      </c>
      <c r="AR9" s="463"/>
      <c r="AS9" s="463"/>
      <c r="AT9" s="463"/>
      <c r="AU9" s="464"/>
      <c r="AV9" s="465" t="str">
        <f>IF(OR($AL9="",$AL10="",$AL11="",$AL12="",$AL13="",$AL14="",$AL15="",$AL16="",$AL17="",$AL18=""),"",SUM($AL9:$AP18))</f>
        <v/>
      </c>
      <c r="AW9" s="466"/>
      <c r="AX9" s="466"/>
      <c r="AY9" s="466"/>
      <c r="AZ9" s="466"/>
      <c r="BA9" s="466"/>
      <c r="BB9" s="467"/>
    </row>
    <row r="10" spans="2:54" ht="16.5" customHeight="1" x14ac:dyDescent="0.15">
      <c r="B10" s="356"/>
      <c r="C10" s="357"/>
      <c r="D10" s="357"/>
      <c r="E10" s="357"/>
      <c r="F10" s="357">
        <v>13</v>
      </c>
      <c r="G10" s="357"/>
      <c r="H10" s="357"/>
      <c r="I10" s="357"/>
      <c r="J10" s="357" t="s">
        <v>29</v>
      </c>
      <c r="K10" s="357"/>
      <c r="L10" s="357"/>
      <c r="M10" s="527">
        <f>IF('１'!$W$12="","",IF(OR(数量ＤＢ!$AD$7&lt;&gt;"",数量ＤＢ!$AD$7&lt;&gt;0),数量ＤＢ!$AT9,""))</f>
        <v>69</v>
      </c>
      <c r="N10" s="527"/>
      <c r="O10" s="528"/>
      <c r="P10" s="528"/>
      <c r="Q10" s="528"/>
      <c r="R10" s="530"/>
      <c r="S10" s="531"/>
      <c r="T10" s="532"/>
      <c r="U10" s="533"/>
      <c r="V10" s="524" t="str">
        <f>IF($R10="","",ROUND($M10*$R10,0))</f>
        <v/>
      </c>
      <c r="W10" s="525"/>
      <c r="X10" s="525"/>
      <c r="Y10" s="525"/>
      <c r="Z10" s="525"/>
      <c r="AA10" s="525"/>
      <c r="AB10" s="526"/>
      <c r="AC10" s="566"/>
      <c r="AD10" s="357"/>
      <c r="AE10" s="357"/>
      <c r="AF10" s="357"/>
      <c r="AG10" s="357"/>
      <c r="AH10" s="357"/>
      <c r="AI10" s="538" t="s">
        <v>37</v>
      </c>
      <c r="AJ10" s="538"/>
      <c r="AK10" s="357"/>
      <c r="AL10" s="399" t="str">
        <f>IF($V15="","",$V15)</f>
        <v/>
      </c>
      <c r="AM10" s="517"/>
      <c r="AN10" s="517"/>
      <c r="AO10" s="517"/>
      <c r="AP10" s="518"/>
      <c r="AQ10" s="414"/>
      <c r="AR10" s="415"/>
      <c r="AS10" s="415"/>
      <c r="AT10" s="415"/>
      <c r="AU10" s="416"/>
      <c r="AV10" s="442"/>
      <c r="AW10" s="443"/>
      <c r="AX10" s="443"/>
      <c r="AY10" s="443"/>
      <c r="AZ10" s="443"/>
      <c r="BA10" s="443"/>
      <c r="BB10" s="444"/>
    </row>
    <row r="11" spans="2:54" ht="16.5" customHeight="1" x14ac:dyDescent="0.15">
      <c r="B11" s="356"/>
      <c r="C11" s="357"/>
      <c r="D11" s="357"/>
      <c r="E11" s="357"/>
      <c r="F11" s="380" t="s">
        <v>228</v>
      </c>
      <c r="G11" s="380"/>
      <c r="H11" s="380"/>
      <c r="I11" s="380"/>
      <c r="J11" s="357" t="s">
        <v>33</v>
      </c>
      <c r="K11" s="357"/>
      <c r="L11" s="357"/>
      <c r="M11" s="527">
        <f>IF('１'!$W$12="","",IF(OR(数量ＤＢ!$AD$7&lt;&gt;"",数量ＤＢ!$AD$7&lt;&gt;0),数量ＤＢ!$AT10,""))</f>
        <v>13</v>
      </c>
      <c r="N11" s="527"/>
      <c r="O11" s="528"/>
      <c r="P11" s="528"/>
      <c r="Q11" s="528"/>
      <c r="R11" s="530"/>
      <c r="S11" s="531"/>
      <c r="T11" s="532"/>
      <c r="U11" s="533"/>
      <c r="V11" s="524" t="str">
        <f t="shared" ref="V11:V52" si="0">IF($R11="","",ROUND($M11*$R11,0))</f>
        <v/>
      </c>
      <c r="W11" s="525"/>
      <c r="X11" s="525"/>
      <c r="Y11" s="525"/>
      <c r="Z11" s="525"/>
      <c r="AA11" s="525"/>
      <c r="AB11" s="526"/>
      <c r="AC11" s="566"/>
      <c r="AD11" s="357"/>
      <c r="AE11" s="357"/>
      <c r="AF11" s="357"/>
      <c r="AG11" s="357"/>
      <c r="AH11" s="357"/>
      <c r="AI11" s="538" t="s">
        <v>38</v>
      </c>
      <c r="AJ11" s="538"/>
      <c r="AK11" s="357"/>
      <c r="AL11" s="399" t="str">
        <f>IF($V19="","",$V19)</f>
        <v/>
      </c>
      <c r="AM11" s="517"/>
      <c r="AN11" s="517"/>
      <c r="AO11" s="517"/>
      <c r="AP11" s="518"/>
      <c r="AQ11" s="414"/>
      <c r="AR11" s="415"/>
      <c r="AS11" s="415"/>
      <c r="AT11" s="415"/>
      <c r="AU11" s="416"/>
      <c r="AV11" s="442"/>
      <c r="AW11" s="443"/>
      <c r="AX11" s="443"/>
      <c r="AY11" s="443"/>
      <c r="AZ11" s="443"/>
      <c r="BA11" s="443"/>
      <c r="BB11" s="444"/>
    </row>
    <row r="12" spans="2:54" ht="16.5" customHeight="1" x14ac:dyDescent="0.15">
      <c r="B12" s="356"/>
      <c r="C12" s="357"/>
      <c r="D12" s="357"/>
      <c r="E12" s="357"/>
      <c r="F12" s="431"/>
      <c r="G12" s="431"/>
      <c r="H12" s="431"/>
      <c r="I12" s="431"/>
      <c r="J12" s="357" t="s">
        <v>34</v>
      </c>
      <c r="K12" s="357"/>
      <c r="L12" s="357"/>
      <c r="M12" s="527">
        <f>IF('１'!$W$12="","",IF(OR(数量ＤＢ!$AD$7&lt;&gt;"",数量ＤＢ!$AD$7&lt;&gt;0),数量ＤＢ!$AT11,""))</f>
        <v>47</v>
      </c>
      <c r="N12" s="527"/>
      <c r="O12" s="528"/>
      <c r="P12" s="528"/>
      <c r="Q12" s="528"/>
      <c r="R12" s="530"/>
      <c r="S12" s="531"/>
      <c r="T12" s="532"/>
      <c r="U12" s="533"/>
      <c r="V12" s="524" t="str">
        <f t="shared" ref="V12:V19" si="1">IF($R12="","",ROUND($M12*$R12,0))</f>
        <v/>
      </c>
      <c r="W12" s="525"/>
      <c r="X12" s="525"/>
      <c r="Y12" s="525"/>
      <c r="Z12" s="525"/>
      <c r="AA12" s="525"/>
      <c r="AB12" s="526"/>
      <c r="AC12" s="566"/>
      <c r="AD12" s="357"/>
      <c r="AE12" s="357"/>
      <c r="AF12" s="357"/>
      <c r="AG12" s="357"/>
      <c r="AH12" s="357"/>
      <c r="AI12" s="538" t="s">
        <v>30</v>
      </c>
      <c r="AJ12" s="538"/>
      <c r="AK12" s="357"/>
      <c r="AL12" s="399" t="str">
        <f>IF($V23="","",$V23)</f>
        <v/>
      </c>
      <c r="AM12" s="517"/>
      <c r="AN12" s="517"/>
      <c r="AO12" s="517"/>
      <c r="AP12" s="518"/>
      <c r="AQ12" s="414"/>
      <c r="AR12" s="415"/>
      <c r="AS12" s="415"/>
      <c r="AT12" s="415"/>
      <c r="AU12" s="416"/>
      <c r="AV12" s="442"/>
      <c r="AW12" s="443"/>
      <c r="AX12" s="443"/>
      <c r="AY12" s="443"/>
      <c r="AZ12" s="443"/>
      <c r="BA12" s="443"/>
      <c r="BB12" s="444"/>
    </row>
    <row r="13" spans="2:54" ht="16.5" customHeight="1" x14ac:dyDescent="0.15">
      <c r="B13" s="356"/>
      <c r="C13" s="357"/>
      <c r="D13" s="357"/>
      <c r="E13" s="357"/>
      <c r="F13" s="431"/>
      <c r="G13" s="431"/>
      <c r="H13" s="431"/>
      <c r="I13" s="431"/>
      <c r="J13" s="357" t="s">
        <v>35</v>
      </c>
      <c r="K13" s="357"/>
      <c r="L13" s="357"/>
      <c r="M13" s="527">
        <f>IF('１'!$W$12="","",IF(OR(数量ＤＢ!$AD$7&lt;&gt;"",数量ＤＢ!$AD$7&lt;&gt;0),数量ＤＢ!$AT12,""))</f>
        <v>74</v>
      </c>
      <c r="N13" s="527"/>
      <c r="O13" s="528"/>
      <c r="P13" s="528"/>
      <c r="Q13" s="528"/>
      <c r="R13" s="530"/>
      <c r="S13" s="531"/>
      <c r="T13" s="532"/>
      <c r="U13" s="533"/>
      <c r="V13" s="524" t="str">
        <f t="shared" si="1"/>
        <v/>
      </c>
      <c r="W13" s="525"/>
      <c r="X13" s="525"/>
      <c r="Y13" s="525"/>
      <c r="Z13" s="525"/>
      <c r="AA13" s="525"/>
      <c r="AB13" s="526"/>
      <c r="AC13" s="566"/>
      <c r="AD13" s="357"/>
      <c r="AE13" s="357"/>
      <c r="AF13" s="357"/>
      <c r="AG13" s="357"/>
      <c r="AH13" s="357"/>
      <c r="AI13" s="538" t="s">
        <v>39</v>
      </c>
      <c r="AJ13" s="538"/>
      <c r="AK13" s="357"/>
      <c r="AL13" s="399" t="str">
        <f>IF($V27="","",$V27)</f>
        <v/>
      </c>
      <c r="AM13" s="517"/>
      <c r="AN13" s="517"/>
      <c r="AO13" s="517"/>
      <c r="AP13" s="518"/>
      <c r="AQ13" s="414"/>
      <c r="AR13" s="415"/>
      <c r="AS13" s="415"/>
      <c r="AT13" s="415"/>
      <c r="AU13" s="416"/>
      <c r="AV13" s="442"/>
      <c r="AW13" s="443"/>
      <c r="AX13" s="443"/>
      <c r="AY13" s="443"/>
      <c r="AZ13" s="443"/>
      <c r="BA13" s="443"/>
      <c r="BB13" s="444"/>
    </row>
    <row r="14" spans="2:54" ht="16.5" customHeight="1" x14ac:dyDescent="0.15">
      <c r="B14" s="356"/>
      <c r="C14" s="357"/>
      <c r="D14" s="357"/>
      <c r="E14" s="357"/>
      <c r="F14" s="365"/>
      <c r="G14" s="365"/>
      <c r="H14" s="365"/>
      <c r="I14" s="365"/>
      <c r="J14" s="357" t="s">
        <v>36</v>
      </c>
      <c r="K14" s="357"/>
      <c r="L14" s="357"/>
      <c r="M14" s="527">
        <f>IF('１'!$W$12="","",IF(OR(数量ＤＢ!$AD$7&lt;&gt;"",数量ＤＢ!$AD$7&lt;&gt;0),数量ＤＢ!$AT13,""))</f>
        <v>287</v>
      </c>
      <c r="N14" s="527"/>
      <c r="O14" s="528"/>
      <c r="P14" s="528"/>
      <c r="Q14" s="528"/>
      <c r="R14" s="530"/>
      <c r="S14" s="531"/>
      <c r="T14" s="532"/>
      <c r="U14" s="533"/>
      <c r="V14" s="524" t="str">
        <f t="shared" si="1"/>
        <v/>
      </c>
      <c r="W14" s="525"/>
      <c r="X14" s="525"/>
      <c r="Y14" s="525"/>
      <c r="Z14" s="525"/>
      <c r="AA14" s="525"/>
      <c r="AB14" s="526"/>
      <c r="AC14" s="566"/>
      <c r="AD14" s="357"/>
      <c r="AE14" s="357"/>
      <c r="AF14" s="538" t="s">
        <v>225</v>
      </c>
      <c r="AG14" s="357"/>
      <c r="AH14" s="357"/>
      <c r="AI14" s="358" t="s">
        <v>32</v>
      </c>
      <c r="AJ14" s="571"/>
      <c r="AK14" s="572"/>
      <c r="AL14" s="399" t="str">
        <f>IF($V33="","",$V33)</f>
        <v/>
      </c>
      <c r="AM14" s="517"/>
      <c r="AN14" s="517"/>
      <c r="AO14" s="517"/>
      <c r="AP14" s="518"/>
      <c r="AQ14" s="400" t="str">
        <f>IF(OR($AL14="",$AL15="",$AL16="",$AL17="",$AL18=""),"",SUM($AL14:$AP18))</f>
        <v/>
      </c>
      <c r="AR14" s="575"/>
      <c r="AS14" s="575"/>
      <c r="AT14" s="575"/>
      <c r="AU14" s="576"/>
      <c r="AV14" s="442"/>
      <c r="AW14" s="443"/>
      <c r="AX14" s="443"/>
      <c r="AY14" s="443"/>
      <c r="AZ14" s="443"/>
      <c r="BA14" s="443"/>
      <c r="BB14" s="444"/>
    </row>
    <row r="15" spans="2:54" ht="16.5" customHeight="1" x14ac:dyDescent="0.15">
      <c r="B15" s="356"/>
      <c r="C15" s="357"/>
      <c r="D15" s="357"/>
      <c r="E15" s="357"/>
      <c r="F15" s="534" t="s">
        <v>229</v>
      </c>
      <c r="G15" s="534"/>
      <c r="H15" s="534"/>
      <c r="I15" s="380"/>
      <c r="J15" s="357" t="s">
        <v>33</v>
      </c>
      <c r="K15" s="357"/>
      <c r="L15" s="357"/>
      <c r="M15" s="527">
        <f>IF('１'!$W$12="","",IF(OR(数量ＤＢ!$AD$7&lt;&gt;"",数量ＤＢ!$AD$7&lt;&gt;0),数量ＤＢ!$AT14,""))</f>
        <v>37</v>
      </c>
      <c r="N15" s="527"/>
      <c r="O15" s="528"/>
      <c r="P15" s="528"/>
      <c r="Q15" s="528"/>
      <c r="R15" s="530"/>
      <c r="S15" s="531"/>
      <c r="T15" s="532"/>
      <c r="U15" s="533"/>
      <c r="V15" s="524" t="str">
        <f t="shared" si="1"/>
        <v/>
      </c>
      <c r="W15" s="525"/>
      <c r="X15" s="525"/>
      <c r="Y15" s="525"/>
      <c r="Z15" s="525"/>
      <c r="AA15" s="525"/>
      <c r="AB15" s="526"/>
      <c r="AC15" s="566"/>
      <c r="AD15" s="357"/>
      <c r="AE15" s="357"/>
      <c r="AF15" s="357"/>
      <c r="AG15" s="357"/>
      <c r="AH15" s="357"/>
      <c r="AI15" s="568" t="s">
        <v>37</v>
      </c>
      <c r="AJ15" s="569"/>
      <c r="AK15" s="570"/>
      <c r="AL15" s="399" t="str">
        <f>IF($V37="","",$V37)</f>
        <v/>
      </c>
      <c r="AM15" s="517"/>
      <c r="AN15" s="517"/>
      <c r="AO15" s="517"/>
      <c r="AP15" s="518"/>
      <c r="AQ15" s="414"/>
      <c r="AR15" s="415"/>
      <c r="AS15" s="415"/>
      <c r="AT15" s="415"/>
      <c r="AU15" s="416"/>
      <c r="AV15" s="442"/>
      <c r="AW15" s="443"/>
      <c r="AX15" s="443"/>
      <c r="AY15" s="443"/>
      <c r="AZ15" s="443"/>
      <c r="BA15" s="443"/>
      <c r="BB15" s="444"/>
    </row>
    <row r="16" spans="2:54" ht="16.5" customHeight="1" x14ac:dyDescent="0.15">
      <c r="B16" s="356"/>
      <c r="C16" s="357"/>
      <c r="D16" s="357"/>
      <c r="E16" s="357"/>
      <c r="F16" s="431"/>
      <c r="G16" s="431"/>
      <c r="H16" s="431"/>
      <c r="I16" s="431"/>
      <c r="J16" s="357" t="s">
        <v>34</v>
      </c>
      <c r="K16" s="357"/>
      <c r="L16" s="357"/>
      <c r="M16" s="527">
        <f>IF('１'!$W$12="","",IF(OR(数量ＤＢ!$AD$7&lt;&gt;"",数量ＤＢ!$AD$7&lt;&gt;0),数量ＤＢ!$AT15,""))</f>
        <v>133</v>
      </c>
      <c r="N16" s="527"/>
      <c r="O16" s="528"/>
      <c r="P16" s="528"/>
      <c r="Q16" s="528"/>
      <c r="R16" s="530"/>
      <c r="S16" s="531"/>
      <c r="T16" s="532"/>
      <c r="U16" s="533"/>
      <c r="V16" s="524" t="str">
        <f t="shared" si="1"/>
        <v/>
      </c>
      <c r="W16" s="525"/>
      <c r="X16" s="525"/>
      <c r="Y16" s="525"/>
      <c r="Z16" s="525"/>
      <c r="AA16" s="525"/>
      <c r="AB16" s="526"/>
      <c r="AC16" s="566"/>
      <c r="AD16" s="357"/>
      <c r="AE16" s="357"/>
      <c r="AF16" s="357"/>
      <c r="AG16" s="357"/>
      <c r="AH16" s="357"/>
      <c r="AI16" s="568" t="s">
        <v>38</v>
      </c>
      <c r="AJ16" s="569"/>
      <c r="AK16" s="570"/>
      <c r="AL16" s="399" t="str">
        <f>IF($V41="","",$V41)</f>
        <v/>
      </c>
      <c r="AM16" s="517"/>
      <c r="AN16" s="517"/>
      <c r="AO16" s="517"/>
      <c r="AP16" s="518"/>
      <c r="AQ16" s="414"/>
      <c r="AR16" s="415"/>
      <c r="AS16" s="415"/>
      <c r="AT16" s="415"/>
      <c r="AU16" s="416"/>
      <c r="AV16" s="442"/>
      <c r="AW16" s="443"/>
      <c r="AX16" s="443"/>
      <c r="AY16" s="443"/>
      <c r="AZ16" s="443"/>
      <c r="BA16" s="443"/>
      <c r="BB16" s="444"/>
    </row>
    <row r="17" spans="2:54" ht="16.5" customHeight="1" x14ac:dyDescent="0.15">
      <c r="B17" s="356"/>
      <c r="C17" s="357"/>
      <c r="D17" s="357"/>
      <c r="E17" s="357"/>
      <c r="F17" s="431"/>
      <c r="G17" s="431"/>
      <c r="H17" s="431"/>
      <c r="I17" s="431"/>
      <c r="J17" s="357" t="s">
        <v>35</v>
      </c>
      <c r="K17" s="357"/>
      <c r="L17" s="357"/>
      <c r="M17" s="527">
        <f>IF('１'!$W$12="","",IF(OR(数量ＤＢ!$AD$7&lt;&gt;"",数量ＤＢ!$AD$7&lt;&gt;0),数量ＤＢ!$AT16,""))</f>
        <v>145</v>
      </c>
      <c r="N17" s="527"/>
      <c r="O17" s="528"/>
      <c r="P17" s="528"/>
      <c r="Q17" s="528"/>
      <c r="R17" s="530"/>
      <c r="S17" s="531"/>
      <c r="T17" s="532"/>
      <c r="U17" s="533"/>
      <c r="V17" s="524" t="str">
        <f t="shared" si="1"/>
        <v/>
      </c>
      <c r="W17" s="525"/>
      <c r="X17" s="525"/>
      <c r="Y17" s="525"/>
      <c r="Z17" s="525"/>
      <c r="AA17" s="525"/>
      <c r="AB17" s="526"/>
      <c r="AC17" s="566"/>
      <c r="AD17" s="357"/>
      <c r="AE17" s="357"/>
      <c r="AF17" s="357"/>
      <c r="AG17" s="357"/>
      <c r="AH17" s="357"/>
      <c r="AI17" s="568" t="s">
        <v>30</v>
      </c>
      <c r="AJ17" s="569"/>
      <c r="AK17" s="570"/>
      <c r="AL17" s="399" t="str">
        <f>IF($V45="","",$V45)</f>
        <v/>
      </c>
      <c r="AM17" s="517"/>
      <c r="AN17" s="517"/>
      <c r="AO17" s="517"/>
      <c r="AP17" s="518"/>
      <c r="AQ17" s="414"/>
      <c r="AR17" s="415"/>
      <c r="AS17" s="415"/>
      <c r="AT17" s="415"/>
      <c r="AU17" s="416"/>
      <c r="AV17" s="442"/>
      <c r="AW17" s="443"/>
      <c r="AX17" s="443"/>
      <c r="AY17" s="443"/>
      <c r="AZ17" s="443"/>
      <c r="BA17" s="443"/>
      <c r="BB17" s="444"/>
    </row>
    <row r="18" spans="2:54" ht="16.5" customHeight="1" x14ac:dyDescent="0.15">
      <c r="B18" s="356"/>
      <c r="C18" s="357"/>
      <c r="D18" s="357"/>
      <c r="E18" s="357"/>
      <c r="F18" s="365"/>
      <c r="G18" s="365"/>
      <c r="H18" s="365"/>
      <c r="I18" s="365"/>
      <c r="J18" s="357" t="s">
        <v>36</v>
      </c>
      <c r="K18" s="357"/>
      <c r="L18" s="357"/>
      <c r="M18" s="527">
        <f>IF('１'!$W$12="","",IF(OR(数量ＤＢ!$AD$7&lt;&gt;"",数量ＤＢ!$AD$7&lt;&gt;0),数量ＤＢ!$AT17,""))</f>
        <v>421</v>
      </c>
      <c r="N18" s="527"/>
      <c r="O18" s="528"/>
      <c r="P18" s="528"/>
      <c r="Q18" s="528"/>
      <c r="R18" s="530"/>
      <c r="S18" s="531"/>
      <c r="T18" s="532"/>
      <c r="U18" s="533"/>
      <c r="V18" s="524" t="str">
        <f t="shared" si="1"/>
        <v/>
      </c>
      <c r="W18" s="525"/>
      <c r="X18" s="525"/>
      <c r="Y18" s="525"/>
      <c r="Z18" s="525"/>
      <c r="AA18" s="525"/>
      <c r="AB18" s="526"/>
      <c r="AC18" s="567"/>
      <c r="AD18" s="383"/>
      <c r="AE18" s="383"/>
      <c r="AF18" s="383"/>
      <c r="AG18" s="383"/>
      <c r="AH18" s="383"/>
      <c r="AI18" s="535" t="s">
        <v>39</v>
      </c>
      <c r="AJ18" s="536"/>
      <c r="AK18" s="537"/>
      <c r="AL18" s="401" t="str">
        <f>IF($V49="","",$V49)</f>
        <v/>
      </c>
      <c r="AM18" s="522"/>
      <c r="AN18" s="522"/>
      <c r="AO18" s="522"/>
      <c r="AP18" s="523"/>
      <c r="AQ18" s="577"/>
      <c r="AR18" s="578"/>
      <c r="AS18" s="578"/>
      <c r="AT18" s="578"/>
      <c r="AU18" s="579"/>
      <c r="AV18" s="541"/>
      <c r="AW18" s="542"/>
      <c r="AX18" s="542"/>
      <c r="AY18" s="542"/>
      <c r="AZ18" s="542"/>
      <c r="BA18" s="542"/>
      <c r="BB18" s="543"/>
    </row>
    <row r="19" spans="2:54" ht="16.5" customHeight="1" x14ac:dyDescent="0.15">
      <c r="B19" s="356"/>
      <c r="C19" s="357"/>
      <c r="D19" s="357"/>
      <c r="E19" s="357"/>
      <c r="F19" s="534" t="s">
        <v>230</v>
      </c>
      <c r="G19" s="534"/>
      <c r="H19" s="534"/>
      <c r="I19" s="380"/>
      <c r="J19" s="357" t="s">
        <v>33</v>
      </c>
      <c r="K19" s="357"/>
      <c r="L19" s="357"/>
      <c r="M19" s="527">
        <f>IF('１'!$W$12="","",IF(OR(数量ＤＢ!$AD$7&lt;&gt;"",数量ＤＢ!$AD$7&lt;&gt;0),数量ＤＢ!$AT18,""))</f>
        <v>16</v>
      </c>
      <c r="N19" s="527"/>
      <c r="O19" s="528"/>
      <c r="P19" s="528"/>
      <c r="Q19" s="528"/>
      <c r="R19" s="530"/>
      <c r="S19" s="531"/>
      <c r="T19" s="532"/>
      <c r="U19" s="533"/>
      <c r="V19" s="524" t="str">
        <f t="shared" si="1"/>
        <v/>
      </c>
      <c r="W19" s="525"/>
      <c r="X19" s="525"/>
      <c r="Y19" s="525"/>
      <c r="Z19" s="525"/>
      <c r="AA19" s="525"/>
      <c r="AB19" s="526"/>
      <c r="AC19" s="565" t="s">
        <v>34</v>
      </c>
      <c r="AD19" s="362"/>
      <c r="AE19" s="362"/>
      <c r="AF19" s="529" t="s">
        <v>224</v>
      </c>
      <c r="AG19" s="362"/>
      <c r="AH19" s="362"/>
      <c r="AI19" s="363" t="s">
        <v>32</v>
      </c>
      <c r="AJ19" s="573"/>
      <c r="AK19" s="574"/>
      <c r="AL19" s="519" t="str">
        <f>IF($V12="","",$V12)</f>
        <v/>
      </c>
      <c r="AM19" s="520"/>
      <c r="AN19" s="520"/>
      <c r="AO19" s="520"/>
      <c r="AP19" s="521"/>
      <c r="AQ19" s="462" t="str">
        <f>IF(OR($AL19="",$AL20="",$AL21="",$AL22="",$AL23=""),"",SUM($AL19:$AP23))</f>
        <v/>
      </c>
      <c r="AR19" s="463"/>
      <c r="AS19" s="463"/>
      <c r="AT19" s="463"/>
      <c r="AU19" s="464"/>
      <c r="AV19" s="465" t="str">
        <f>IF(OR($AL19="",$AL20="",$AL21="",$AL22="",$AL23="",$AL24="",$AL25="",$AL26="",$AL27="",$AL28=""),"",SUM($AL19:$AP28))</f>
        <v/>
      </c>
      <c r="AW19" s="466"/>
      <c r="AX19" s="466"/>
      <c r="AY19" s="466"/>
      <c r="AZ19" s="466"/>
      <c r="BA19" s="466"/>
      <c r="BB19" s="467"/>
    </row>
    <row r="20" spans="2:54" ht="16.5" customHeight="1" x14ac:dyDescent="0.15">
      <c r="B20" s="356"/>
      <c r="C20" s="357"/>
      <c r="D20" s="357"/>
      <c r="E20" s="357"/>
      <c r="F20" s="431"/>
      <c r="G20" s="431"/>
      <c r="H20" s="431"/>
      <c r="I20" s="431"/>
      <c r="J20" s="357" t="s">
        <v>34</v>
      </c>
      <c r="K20" s="357"/>
      <c r="L20" s="357"/>
      <c r="M20" s="527">
        <f>IF('１'!$W$12="","",IF(OR(数量ＤＢ!$AD$7&lt;&gt;"",数量ＤＢ!$AD$7&lt;&gt;0),数量ＤＢ!$AT19,""))</f>
        <v>43</v>
      </c>
      <c r="N20" s="527"/>
      <c r="O20" s="528"/>
      <c r="P20" s="528"/>
      <c r="Q20" s="528"/>
      <c r="R20" s="530"/>
      <c r="S20" s="531"/>
      <c r="T20" s="532"/>
      <c r="U20" s="533"/>
      <c r="V20" s="524" t="str">
        <f t="shared" si="0"/>
        <v/>
      </c>
      <c r="W20" s="525"/>
      <c r="X20" s="525"/>
      <c r="Y20" s="525"/>
      <c r="Z20" s="525"/>
      <c r="AA20" s="525"/>
      <c r="AB20" s="526"/>
      <c r="AC20" s="566"/>
      <c r="AD20" s="357"/>
      <c r="AE20" s="357"/>
      <c r="AF20" s="357"/>
      <c r="AG20" s="357"/>
      <c r="AH20" s="357"/>
      <c r="AI20" s="568" t="s">
        <v>37</v>
      </c>
      <c r="AJ20" s="569"/>
      <c r="AK20" s="570"/>
      <c r="AL20" s="399" t="str">
        <f>IF($V16="","",$V16)</f>
        <v/>
      </c>
      <c r="AM20" s="517"/>
      <c r="AN20" s="517"/>
      <c r="AO20" s="517"/>
      <c r="AP20" s="518"/>
      <c r="AQ20" s="414"/>
      <c r="AR20" s="415"/>
      <c r="AS20" s="415"/>
      <c r="AT20" s="415"/>
      <c r="AU20" s="416"/>
      <c r="AV20" s="442"/>
      <c r="AW20" s="443"/>
      <c r="AX20" s="443"/>
      <c r="AY20" s="443"/>
      <c r="AZ20" s="443"/>
      <c r="BA20" s="443"/>
      <c r="BB20" s="444"/>
    </row>
    <row r="21" spans="2:54" ht="16.5" customHeight="1" x14ac:dyDescent="0.15">
      <c r="B21" s="356"/>
      <c r="C21" s="357"/>
      <c r="D21" s="357"/>
      <c r="E21" s="357"/>
      <c r="F21" s="431"/>
      <c r="G21" s="431"/>
      <c r="H21" s="431"/>
      <c r="I21" s="431"/>
      <c r="J21" s="357" t="s">
        <v>35</v>
      </c>
      <c r="K21" s="357"/>
      <c r="L21" s="357"/>
      <c r="M21" s="527">
        <f>IF('１'!$W$12="","",IF(OR(数量ＤＢ!$AD$7&lt;&gt;"",数量ＤＢ!$AD$7&lt;&gt;0),数量ＤＢ!$AT20,""))</f>
        <v>56</v>
      </c>
      <c r="N21" s="527"/>
      <c r="O21" s="528"/>
      <c r="P21" s="528"/>
      <c r="Q21" s="528"/>
      <c r="R21" s="530"/>
      <c r="S21" s="531"/>
      <c r="T21" s="532"/>
      <c r="U21" s="533"/>
      <c r="V21" s="524" t="str">
        <f t="shared" si="0"/>
        <v/>
      </c>
      <c r="W21" s="525"/>
      <c r="X21" s="525"/>
      <c r="Y21" s="525"/>
      <c r="Z21" s="525"/>
      <c r="AA21" s="525"/>
      <c r="AB21" s="526"/>
      <c r="AC21" s="566"/>
      <c r="AD21" s="357"/>
      <c r="AE21" s="357"/>
      <c r="AF21" s="357"/>
      <c r="AG21" s="357"/>
      <c r="AH21" s="357"/>
      <c r="AI21" s="568" t="s">
        <v>38</v>
      </c>
      <c r="AJ21" s="569"/>
      <c r="AK21" s="570"/>
      <c r="AL21" s="399" t="str">
        <f>IF($V20="","",$V20)</f>
        <v/>
      </c>
      <c r="AM21" s="517"/>
      <c r="AN21" s="517"/>
      <c r="AO21" s="517"/>
      <c r="AP21" s="518"/>
      <c r="AQ21" s="414"/>
      <c r="AR21" s="415"/>
      <c r="AS21" s="415"/>
      <c r="AT21" s="415"/>
      <c r="AU21" s="416"/>
      <c r="AV21" s="442"/>
      <c r="AW21" s="443"/>
      <c r="AX21" s="443"/>
      <c r="AY21" s="443"/>
      <c r="AZ21" s="443"/>
      <c r="BA21" s="443"/>
      <c r="BB21" s="444"/>
    </row>
    <row r="22" spans="2:54" ht="16.5" customHeight="1" x14ac:dyDescent="0.15">
      <c r="B22" s="356"/>
      <c r="C22" s="357"/>
      <c r="D22" s="357"/>
      <c r="E22" s="357"/>
      <c r="F22" s="365"/>
      <c r="G22" s="365"/>
      <c r="H22" s="365"/>
      <c r="I22" s="365"/>
      <c r="J22" s="357" t="s">
        <v>36</v>
      </c>
      <c r="K22" s="357"/>
      <c r="L22" s="357"/>
      <c r="M22" s="527">
        <f>IF('１'!$W$12="","",IF(OR(数量ＤＢ!$AD$7&lt;&gt;"",数量ＤＢ!$AD$7&lt;&gt;0),数量ＤＢ!$AT21,""))</f>
        <v>135</v>
      </c>
      <c r="N22" s="527"/>
      <c r="O22" s="528"/>
      <c r="P22" s="528"/>
      <c r="Q22" s="528"/>
      <c r="R22" s="530"/>
      <c r="S22" s="531"/>
      <c r="T22" s="532"/>
      <c r="U22" s="533"/>
      <c r="V22" s="524" t="str">
        <f t="shared" si="0"/>
        <v/>
      </c>
      <c r="W22" s="525"/>
      <c r="X22" s="525"/>
      <c r="Y22" s="525"/>
      <c r="Z22" s="525"/>
      <c r="AA22" s="525"/>
      <c r="AB22" s="526"/>
      <c r="AC22" s="566"/>
      <c r="AD22" s="357"/>
      <c r="AE22" s="357"/>
      <c r="AF22" s="357"/>
      <c r="AG22" s="357"/>
      <c r="AH22" s="357"/>
      <c r="AI22" s="568" t="s">
        <v>30</v>
      </c>
      <c r="AJ22" s="569"/>
      <c r="AK22" s="570"/>
      <c r="AL22" s="399" t="str">
        <f>IF($V24="","",$V24)</f>
        <v/>
      </c>
      <c r="AM22" s="517"/>
      <c r="AN22" s="517"/>
      <c r="AO22" s="517"/>
      <c r="AP22" s="518"/>
      <c r="AQ22" s="414"/>
      <c r="AR22" s="415"/>
      <c r="AS22" s="415"/>
      <c r="AT22" s="415"/>
      <c r="AU22" s="416"/>
      <c r="AV22" s="442"/>
      <c r="AW22" s="443"/>
      <c r="AX22" s="443"/>
      <c r="AY22" s="443"/>
      <c r="AZ22" s="443"/>
      <c r="BA22" s="443"/>
      <c r="BB22" s="444"/>
    </row>
    <row r="23" spans="2:54" ht="16.5" customHeight="1" x14ac:dyDescent="0.15">
      <c r="B23" s="356"/>
      <c r="C23" s="357"/>
      <c r="D23" s="357"/>
      <c r="E23" s="357"/>
      <c r="F23" s="534" t="s">
        <v>231</v>
      </c>
      <c r="G23" s="534"/>
      <c r="H23" s="534"/>
      <c r="I23" s="380"/>
      <c r="J23" s="357" t="s">
        <v>33</v>
      </c>
      <c r="K23" s="357"/>
      <c r="L23" s="357"/>
      <c r="M23" s="527">
        <f>IF('１'!$W$12="","",IF(OR(数量ＤＢ!$AD$7&lt;&gt;"",数量ＤＢ!$AD$7&lt;&gt;0),数量ＤＢ!$AT22,""))</f>
        <v>5</v>
      </c>
      <c r="N23" s="527"/>
      <c r="O23" s="528"/>
      <c r="P23" s="528"/>
      <c r="Q23" s="528"/>
      <c r="R23" s="530"/>
      <c r="S23" s="531"/>
      <c r="T23" s="532"/>
      <c r="U23" s="533"/>
      <c r="V23" s="524" t="str">
        <f t="shared" si="0"/>
        <v/>
      </c>
      <c r="W23" s="525"/>
      <c r="X23" s="525"/>
      <c r="Y23" s="525"/>
      <c r="Z23" s="525"/>
      <c r="AA23" s="525"/>
      <c r="AB23" s="526"/>
      <c r="AC23" s="566"/>
      <c r="AD23" s="357"/>
      <c r="AE23" s="357"/>
      <c r="AF23" s="357"/>
      <c r="AG23" s="357"/>
      <c r="AH23" s="357"/>
      <c r="AI23" s="568" t="s">
        <v>39</v>
      </c>
      <c r="AJ23" s="569"/>
      <c r="AK23" s="570"/>
      <c r="AL23" s="399" t="str">
        <f>IF($V28="","",$V28)</f>
        <v/>
      </c>
      <c r="AM23" s="517"/>
      <c r="AN23" s="517"/>
      <c r="AO23" s="517"/>
      <c r="AP23" s="518"/>
      <c r="AQ23" s="414"/>
      <c r="AR23" s="415"/>
      <c r="AS23" s="415"/>
      <c r="AT23" s="415"/>
      <c r="AU23" s="416"/>
      <c r="AV23" s="442"/>
      <c r="AW23" s="443"/>
      <c r="AX23" s="443"/>
      <c r="AY23" s="443"/>
      <c r="AZ23" s="443"/>
      <c r="BA23" s="443"/>
      <c r="BB23" s="444"/>
    </row>
    <row r="24" spans="2:54" ht="16.5" customHeight="1" x14ac:dyDescent="0.15">
      <c r="B24" s="356"/>
      <c r="C24" s="357"/>
      <c r="D24" s="357"/>
      <c r="E24" s="357"/>
      <c r="F24" s="431"/>
      <c r="G24" s="431"/>
      <c r="H24" s="431"/>
      <c r="I24" s="431"/>
      <c r="J24" s="357" t="s">
        <v>34</v>
      </c>
      <c r="K24" s="357"/>
      <c r="L24" s="357"/>
      <c r="M24" s="527">
        <f>IF('１'!$W$12="","",IF(OR(数量ＤＢ!$AD$7&lt;&gt;"",数量ＤＢ!$AD$7&lt;&gt;0),数量ＤＢ!$AT23,""))</f>
        <v>5</v>
      </c>
      <c r="N24" s="527"/>
      <c r="O24" s="528"/>
      <c r="P24" s="528"/>
      <c r="Q24" s="528"/>
      <c r="R24" s="530"/>
      <c r="S24" s="531"/>
      <c r="T24" s="532"/>
      <c r="U24" s="533"/>
      <c r="V24" s="524" t="str">
        <f t="shared" si="0"/>
        <v/>
      </c>
      <c r="W24" s="525"/>
      <c r="X24" s="525"/>
      <c r="Y24" s="525"/>
      <c r="Z24" s="525"/>
      <c r="AA24" s="525"/>
      <c r="AB24" s="526"/>
      <c r="AC24" s="566"/>
      <c r="AD24" s="357"/>
      <c r="AE24" s="357"/>
      <c r="AF24" s="538" t="s">
        <v>225</v>
      </c>
      <c r="AG24" s="357"/>
      <c r="AH24" s="357"/>
      <c r="AI24" s="358" t="s">
        <v>32</v>
      </c>
      <c r="AJ24" s="571"/>
      <c r="AK24" s="572"/>
      <c r="AL24" s="399" t="str">
        <f>IF($V34="","",$V34)</f>
        <v/>
      </c>
      <c r="AM24" s="517"/>
      <c r="AN24" s="517"/>
      <c r="AO24" s="517"/>
      <c r="AP24" s="518"/>
      <c r="AQ24" s="400" t="str">
        <f>IF(OR($AL24="",$AL25="",$AL26="",$AL27="",$AL28=""),"",SUM($AL24:$AP28))</f>
        <v/>
      </c>
      <c r="AR24" s="575"/>
      <c r="AS24" s="575"/>
      <c r="AT24" s="575"/>
      <c r="AU24" s="576"/>
      <c r="AV24" s="442"/>
      <c r="AW24" s="443"/>
      <c r="AX24" s="443"/>
      <c r="AY24" s="443"/>
      <c r="AZ24" s="443"/>
      <c r="BA24" s="443"/>
      <c r="BB24" s="444"/>
    </row>
    <row r="25" spans="2:54" ht="16.5" customHeight="1" x14ac:dyDescent="0.15">
      <c r="B25" s="356"/>
      <c r="C25" s="357"/>
      <c r="D25" s="357"/>
      <c r="E25" s="357"/>
      <c r="F25" s="431"/>
      <c r="G25" s="431"/>
      <c r="H25" s="431"/>
      <c r="I25" s="431"/>
      <c r="J25" s="357" t="s">
        <v>35</v>
      </c>
      <c r="K25" s="357"/>
      <c r="L25" s="357"/>
      <c r="M25" s="527">
        <f>IF('１'!$W$12="","",IF(OR(数量ＤＢ!$AD$7&lt;&gt;"",数量ＤＢ!$AD$7&lt;&gt;0),数量ＤＢ!$AT24,""))</f>
        <v>8</v>
      </c>
      <c r="N25" s="527"/>
      <c r="O25" s="528"/>
      <c r="P25" s="528"/>
      <c r="Q25" s="528"/>
      <c r="R25" s="530"/>
      <c r="S25" s="531"/>
      <c r="T25" s="532"/>
      <c r="U25" s="533"/>
      <c r="V25" s="524" t="str">
        <f t="shared" si="0"/>
        <v/>
      </c>
      <c r="W25" s="525"/>
      <c r="X25" s="525"/>
      <c r="Y25" s="525"/>
      <c r="Z25" s="525"/>
      <c r="AA25" s="525"/>
      <c r="AB25" s="526"/>
      <c r="AC25" s="566"/>
      <c r="AD25" s="357"/>
      <c r="AE25" s="357"/>
      <c r="AF25" s="357"/>
      <c r="AG25" s="357"/>
      <c r="AH25" s="357"/>
      <c r="AI25" s="568" t="s">
        <v>37</v>
      </c>
      <c r="AJ25" s="569"/>
      <c r="AK25" s="570"/>
      <c r="AL25" s="399" t="str">
        <f>IF($V38="","",$V38)</f>
        <v/>
      </c>
      <c r="AM25" s="517"/>
      <c r="AN25" s="517"/>
      <c r="AO25" s="517"/>
      <c r="AP25" s="518"/>
      <c r="AQ25" s="414"/>
      <c r="AR25" s="415"/>
      <c r="AS25" s="415"/>
      <c r="AT25" s="415"/>
      <c r="AU25" s="416"/>
      <c r="AV25" s="442"/>
      <c r="AW25" s="443"/>
      <c r="AX25" s="443"/>
      <c r="AY25" s="443"/>
      <c r="AZ25" s="443"/>
      <c r="BA25" s="443"/>
      <c r="BB25" s="444"/>
    </row>
    <row r="26" spans="2:54" ht="16.5" customHeight="1" x14ac:dyDescent="0.15">
      <c r="B26" s="356"/>
      <c r="C26" s="357"/>
      <c r="D26" s="357"/>
      <c r="E26" s="357"/>
      <c r="F26" s="365"/>
      <c r="G26" s="365"/>
      <c r="H26" s="365"/>
      <c r="I26" s="365"/>
      <c r="J26" s="357" t="s">
        <v>36</v>
      </c>
      <c r="K26" s="357"/>
      <c r="L26" s="357"/>
      <c r="M26" s="527">
        <f>IF('１'!$W$12="","",IF(OR(数量ＤＢ!$AD$7&lt;&gt;"",数量ＤＢ!$AD$7&lt;&gt;0),数量ＤＢ!$AT25,""))</f>
        <v>25</v>
      </c>
      <c r="N26" s="527"/>
      <c r="O26" s="528"/>
      <c r="P26" s="528"/>
      <c r="Q26" s="528"/>
      <c r="R26" s="530"/>
      <c r="S26" s="531"/>
      <c r="T26" s="532"/>
      <c r="U26" s="533"/>
      <c r="V26" s="524" t="str">
        <f t="shared" si="0"/>
        <v/>
      </c>
      <c r="W26" s="525"/>
      <c r="X26" s="525"/>
      <c r="Y26" s="525"/>
      <c r="Z26" s="525"/>
      <c r="AA26" s="525"/>
      <c r="AB26" s="526"/>
      <c r="AC26" s="566"/>
      <c r="AD26" s="357"/>
      <c r="AE26" s="357"/>
      <c r="AF26" s="357"/>
      <c r="AG26" s="357"/>
      <c r="AH26" s="357"/>
      <c r="AI26" s="568" t="s">
        <v>38</v>
      </c>
      <c r="AJ26" s="569"/>
      <c r="AK26" s="570"/>
      <c r="AL26" s="399" t="str">
        <f>IF($V42="","",$V42)</f>
        <v/>
      </c>
      <c r="AM26" s="517"/>
      <c r="AN26" s="517"/>
      <c r="AO26" s="517"/>
      <c r="AP26" s="518"/>
      <c r="AQ26" s="414"/>
      <c r="AR26" s="415"/>
      <c r="AS26" s="415"/>
      <c r="AT26" s="415"/>
      <c r="AU26" s="416"/>
      <c r="AV26" s="442"/>
      <c r="AW26" s="443"/>
      <c r="AX26" s="443"/>
      <c r="AY26" s="443"/>
      <c r="AZ26" s="443"/>
      <c r="BA26" s="443"/>
      <c r="BB26" s="444"/>
    </row>
    <row r="27" spans="2:54"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2"/>
      <c r="U27" s="533"/>
      <c r="V27" s="524" t="str">
        <f t="shared" si="0"/>
        <v/>
      </c>
      <c r="W27" s="525"/>
      <c r="X27" s="525"/>
      <c r="Y27" s="525"/>
      <c r="Z27" s="525"/>
      <c r="AA27" s="525"/>
      <c r="AB27" s="526"/>
      <c r="AC27" s="566"/>
      <c r="AD27" s="357"/>
      <c r="AE27" s="357"/>
      <c r="AF27" s="357"/>
      <c r="AG27" s="357"/>
      <c r="AH27" s="357"/>
      <c r="AI27" s="568" t="s">
        <v>30</v>
      </c>
      <c r="AJ27" s="569"/>
      <c r="AK27" s="570"/>
      <c r="AL27" s="399" t="str">
        <f>IF($V46="","",$V46)</f>
        <v/>
      </c>
      <c r="AM27" s="517"/>
      <c r="AN27" s="517"/>
      <c r="AO27" s="517"/>
      <c r="AP27" s="518"/>
      <c r="AQ27" s="414"/>
      <c r="AR27" s="415"/>
      <c r="AS27" s="415"/>
      <c r="AT27" s="415"/>
      <c r="AU27" s="416"/>
      <c r="AV27" s="442"/>
      <c r="AW27" s="443"/>
      <c r="AX27" s="443"/>
      <c r="AY27" s="443"/>
      <c r="AZ27" s="443"/>
      <c r="BA27" s="443"/>
      <c r="BB27" s="444"/>
    </row>
    <row r="28" spans="2:54"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2"/>
      <c r="U28" s="533"/>
      <c r="V28" s="524" t="str">
        <f t="shared" si="0"/>
        <v/>
      </c>
      <c r="W28" s="525"/>
      <c r="X28" s="525"/>
      <c r="Y28" s="525"/>
      <c r="Z28" s="525"/>
      <c r="AA28" s="525"/>
      <c r="AB28" s="526"/>
      <c r="AC28" s="567"/>
      <c r="AD28" s="383"/>
      <c r="AE28" s="383"/>
      <c r="AF28" s="383"/>
      <c r="AG28" s="383"/>
      <c r="AH28" s="383"/>
      <c r="AI28" s="535" t="s">
        <v>39</v>
      </c>
      <c r="AJ28" s="536"/>
      <c r="AK28" s="537"/>
      <c r="AL28" s="401" t="str">
        <f>IF($V50="","",$V50)</f>
        <v/>
      </c>
      <c r="AM28" s="522"/>
      <c r="AN28" s="522"/>
      <c r="AO28" s="522"/>
      <c r="AP28" s="523"/>
      <c r="AQ28" s="577"/>
      <c r="AR28" s="578"/>
      <c r="AS28" s="578"/>
      <c r="AT28" s="578"/>
      <c r="AU28" s="579"/>
      <c r="AV28" s="541"/>
      <c r="AW28" s="542"/>
      <c r="AX28" s="542"/>
      <c r="AY28" s="542"/>
      <c r="AZ28" s="542"/>
      <c r="BA28" s="542"/>
      <c r="BB28" s="543"/>
    </row>
    <row r="29" spans="2:54"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2"/>
      <c r="U29" s="533"/>
      <c r="V29" s="524" t="str">
        <f t="shared" si="0"/>
        <v/>
      </c>
      <c r="W29" s="525"/>
      <c r="X29" s="525"/>
      <c r="Y29" s="525"/>
      <c r="Z29" s="525"/>
      <c r="AA29" s="525"/>
      <c r="AB29" s="526"/>
      <c r="AC29" s="565" t="s">
        <v>46</v>
      </c>
      <c r="AD29" s="362"/>
      <c r="AE29" s="362"/>
      <c r="AF29" s="529" t="s">
        <v>224</v>
      </c>
      <c r="AG29" s="362"/>
      <c r="AH29" s="362"/>
      <c r="AI29" s="363" t="s">
        <v>32</v>
      </c>
      <c r="AJ29" s="573"/>
      <c r="AK29" s="574"/>
      <c r="AL29" s="519" t="str">
        <f>IF($V13="","",$V13)</f>
        <v/>
      </c>
      <c r="AM29" s="520"/>
      <c r="AN29" s="520"/>
      <c r="AO29" s="520"/>
      <c r="AP29" s="521"/>
      <c r="AQ29" s="462" t="str">
        <f>IF(OR($AL29="",$AL30="",$AL31="",$AL32="",$AL33=""),"",SUM($AL29:$AP33))</f>
        <v/>
      </c>
      <c r="AR29" s="463"/>
      <c r="AS29" s="463"/>
      <c r="AT29" s="463"/>
      <c r="AU29" s="464"/>
      <c r="AV29" s="465" t="str">
        <f>IF(OR($AL29="",$AL30="",$AL31="",$AL32="",$AL33="",$AL34="",$AL35="",$AL36="",$AL37="",$AL38=""),"",SUM($AL29:$AP38))</f>
        <v/>
      </c>
      <c r="AW29" s="466"/>
      <c r="AX29" s="466"/>
      <c r="AY29" s="466"/>
      <c r="AZ29" s="466"/>
      <c r="BA29" s="466"/>
      <c r="BB29" s="467"/>
    </row>
    <row r="30" spans="2:54" ht="16.5" customHeight="1" x14ac:dyDescent="0.15">
      <c r="B30" s="382"/>
      <c r="C30" s="383"/>
      <c r="D30" s="383"/>
      <c r="E30" s="383"/>
      <c r="F30" s="420"/>
      <c r="G30" s="420"/>
      <c r="H30" s="420"/>
      <c r="I30" s="420"/>
      <c r="J30" s="383" t="s">
        <v>36</v>
      </c>
      <c r="K30" s="383"/>
      <c r="L30" s="383"/>
      <c r="M30" s="553">
        <f>IF('１'!$W$12="","",IF(OR(数量ＤＢ!$AD$7&lt;&gt;"",数量ＤＢ!$AD$7&lt;&gt;0),数量ＤＢ!$AT29,""))</f>
        <v>3</v>
      </c>
      <c r="N30" s="553"/>
      <c r="O30" s="554"/>
      <c r="P30" s="554"/>
      <c r="Q30" s="554"/>
      <c r="R30" s="549"/>
      <c r="S30" s="550"/>
      <c r="T30" s="551"/>
      <c r="U30" s="552"/>
      <c r="V30" s="562" t="str">
        <f t="shared" si="0"/>
        <v/>
      </c>
      <c r="W30" s="563"/>
      <c r="X30" s="563"/>
      <c r="Y30" s="563"/>
      <c r="Z30" s="563"/>
      <c r="AA30" s="563"/>
      <c r="AB30" s="564"/>
      <c r="AC30" s="566"/>
      <c r="AD30" s="357"/>
      <c r="AE30" s="357"/>
      <c r="AF30" s="357"/>
      <c r="AG30" s="357"/>
      <c r="AH30" s="357"/>
      <c r="AI30" s="568" t="s">
        <v>37</v>
      </c>
      <c r="AJ30" s="569"/>
      <c r="AK30" s="570"/>
      <c r="AL30" s="399" t="str">
        <f>IF($V17="","",$V17)</f>
        <v/>
      </c>
      <c r="AM30" s="517"/>
      <c r="AN30" s="517"/>
      <c r="AO30" s="517"/>
      <c r="AP30" s="518"/>
      <c r="AQ30" s="414"/>
      <c r="AR30" s="415"/>
      <c r="AS30" s="415"/>
      <c r="AT30" s="415"/>
      <c r="AU30" s="416"/>
      <c r="AV30" s="442"/>
      <c r="AW30" s="443"/>
      <c r="AX30" s="443"/>
      <c r="AY30" s="443"/>
      <c r="AZ30" s="443"/>
      <c r="BA30" s="443"/>
      <c r="BB30" s="444"/>
    </row>
    <row r="31" spans="2:54" ht="16.5" customHeight="1" x14ac:dyDescent="0.15">
      <c r="B31" s="548" t="s">
        <v>225</v>
      </c>
      <c r="C31" s="362"/>
      <c r="D31" s="362"/>
      <c r="E31" s="362"/>
      <c r="F31" s="529" t="s">
        <v>227</v>
      </c>
      <c r="G31" s="529"/>
      <c r="H31" s="529"/>
      <c r="I31" s="362"/>
      <c r="J31" s="362" t="s">
        <v>29</v>
      </c>
      <c r="K31" s="362"/>
      <c r="L31" s="362"/>
      <c r="M31" s="539">
        <f>IF('１'!$W$12="","",IF(OR(数量ＤＢ!$AD$7&lt;&gt;"",数量ＤＢ!$AD$7&lt;&gt;0),数量ＤＢ!$AT30,""))</f>
        <v>39</v>
      </c>
      <c r="N31" s="539"/>
      <c r="O31" s="540"/>
      <c r="P31" s="540"/>
      <c r="Q31" s="540"/>
      <c r="R31" s="544"/>
      <c r="S31" s="545"/>
      <c r="T31" s="546"/>
      <c r="U31" s="547"/>
      <c r="V31" s="559" t="str">
        <f t="shared" si="0"/>
        <v/>
      </c>
      <c r="W31" s="560"/>
      <c r="X31" s="560"/>
      <c r="Y31" s="560"/>
      <c r="Z31" s="560"/>
      <c r="AA31" s="560"/>
      <c r="AB31" s="561"/>
      <c r="AC31" s="566"/>
      <c r="AD31" s="357"/>
      <c r="AE31" s="357"/>
      <c r="AF31" s="357"/>
      <c r="AG31" s="357"/>
      <c r="AH31" s="357"/>
      <c r="AI31" s="568" t="s">
        <v>38</v>
      </c>
      <c r="AJ31" s="569"/>
      <c r="AK31" s="570"/>
      <c r="AL31" s="399" t="str">
        <f>IF($V21="","",$V21)</f>
        <v/>
      </c>
      <c r="AM31" s="517"/>
      <c r="AN31" s="517"/>
      <c r="AO31" s="517"/>
      <c r="AP31" s="518"/>
      <c r="AQ31" s="414"/>
      <c r="AR31" s="415"/>
      <c r="AS31" s="415"/>
      <c r="AT31" s="415"/>
      <c r="AU31" s="416"/>
      <c r="AV31" s="442"/>
      <c r="AW31" s="443"/>
      <c r="AX31" s="443"/>
      <c r="AY31" s="443"/>
      <c r="AZ31" s="443"/>
      <c r="BA31" s="443"/>
      <c r="BB31" s="444"/>
    </row>
    <row r="32" spans="2:54" ht="16.5" customHeight="1" x14ac:dyDescent="0.15">
      <c r="B32" s="356"/>
      <c r="C32" s="357"/>
      <c r="D32" s="357"/>
      <c r="E32" s="357"/>
      <c r="F32" s="357">
        <v>13</v>
      </c>
      <c r="G32" s="357"/>
      <c r="H32" s="357"/>
      <c r="I32" s="357"/>
      <c r="J32" s="357" t="s">
        <v>29</v>
      </c>
      <c r="K32" s="357"/>
      <c r="L32" s="357"/>
      <c r="M32" s="527">
        <f>IF('１'!$W$12="","",IF(OR(数量ＤＢ!$AD$7&lt;&gt;"",数量ＤＢ!$AD$7&lt;&gt;0),数量ＤＢ!$AT31,""))</f>
        <v>26</v>
      </c>
      <c r="N32" s="527"/>
      <c r="O32" s="528"/>
      <c r="P32" s="528"/>
      <c r="Q32" s="528"/>
      <c r="R32" s="530"/>
      <c r="S32" s="531"/>
      <c r="T32" s="532"/>
      <c r="U32" s="533"/>
      <c r="V32" s="524" t="str">
        <f t="shared" si="0"/>
        <v/>
      </c>
      <c r="W32" s="525"/>
      <c r="X32" s="525"/>
      <c r="Y32" s="525"/>
      <c r="Z32" s="525"/>
      <c r="AA32" s="525"/>
      <c r="AB32" s="526"/>
      <c r="AC32" s="566"/>
      <c r="AD32" s="357"/>
      <c r="AE32" s="357"/>
      <c r="AF32" s="357"/>
      <c r="AG32" s="357"/>
      <c r="AH32" s="357"/>
      <c r="AI32" s="568" t="s">
        <v>30</v>
      </c>
      <c r="AJ32" s="569"/>
      <c r="AK32" s="570"/>
      <c r="AL32" s="399" t="str">
        <f>IF($V25="","",$V25)</f>
        <v/>
      </c>
      <c r="AM32" s="517"/>
      <c r="AN32" s="517"/>
      <c r="AO32" s="517"/>
      <c r="AP32" s="518"/>
      <c r="AQ32" s="414"/>
      <c r="AR32" s="415"/>
      <c r="AS32" s="415"/>
      <c r="AT32" s="415"/>
      <c r="AU32" s="416"/>
      <c r="AV32" s="442"/>
      <c r="AW32" s="443"/>
      <c r="AX32" s="443"/>
      <c r="AY32" s="443"/>
      <c r="AZ32" s="443"/>
      <c r="BA32" s="443"/>
      <c r="BB32" s="444"/>
    </row>
    <row r="33" spans="2:54" ht="16.5" customHeight="1" x14ac:dyDescent="0.15">
      <c r="B33" s="356"/>
      <c r="C33" s="357"/>
      <c r="D33" s="357"/>
      <c r="E33" s="357"/>
      <c r="F33" s="380" t="s">
        <v>228</v>
      </c>
      <c r="G33" s="380"/>
      <c r="H33" s="380"/>
      <c r="I33" s="380"/>
      <c r="J33" s="357" t="s">
        <v>33</v>
      </c>
      <c r="K33" s="357"/>
      <c r="L33" s="357"/>
      <c r="M33" s="527">
        <f>IF('１'!$W$12="","",IF(OR(数量ＤＢ!$AD$7&lt;&gt;"",数量ＤＢ!$AD$7&lt;&gt;0),数量ＤＢ!$AT32,""))</f>
        <v>12</v>
      </c>
      <c r="N33" s="527"/>
      <c r="O33" s="528"/>
      <c r="P33" s="528"/>
      <c r="Q33" s="528"/>
      <c r="R33" s="530"/>
      <c r="S33" s="531"/>
      <c r="T33" s="532"/>
      <c r="U33" s="533"/>
      <c r="V33" s="524" t="str">
        <f t="shared" si="0"/>
        <v/>
      </c>
      <c r="W33" s="525"/>
      <c r="X33" s="525"/>
      <c r="Y33" s="525"/>
      <c r="Z33" s="525"/>
      <c r="AA33" s="525"/>
      <c r="AB33" s="526"/>
      <c r="AC33" s="566"/>
      <c r="AD33" s="357"/>
      <c r="AE33" s="357"/>
      <c r="AF33" s="357"/>
      <c r="AG33" s="357"/>
      <c r="AH33" s="357"/>
      <c r="AI33" s="568" t="s">
        <v>39</v>
      </c>
      <c r="AJ33" s="569"/>
      <c r="AK33" s="570"/>
      <c r="AL33" s="399" t="str">
        <f>IF($V29="","",$V29)</f>
        <v/>
      </c>
      <c r="AM33" s="517"/>
      <c r="AN33" s="517"/>
      <c r="AO33" s="517"/>
      <c r="AP33" s="518"/>
      <c r="AQ33" s="414"/>
      <c r="AR33" s="415"/>
      <c r="AS33" s="415"/>
      <c r="AT33" s="415"/>
      <c r="AU33" s="416"/>
      <c r="AV33" s="442"/>
      <c r="AW33" s="443"/>
      <c r="AX33" s="443"/>
      <c r="AY33" s="443"/>
      <c r="AZ33" s="443"/>
      <c r="BA33" s="443"/>
      <c r="BB33" s="444"/>
    </row>
    <row r="34" spans="2:54" ht="16.5" customHeight="1" x14ac:dyDescent="0.15">
      <c r="B34" s="356"/>
      <c r="C34" s="357"/>
      <c r="D34" s="357"/>
      <c r="E34" s="357"/>
      <c r="F34" s="431"/>
      <c r="G34" s="431"/>
      <c r="H34" s="431"/>
      <c r="I34" s="431"/>
      <c r="J34" s="357" t="s">
        <v>34</v>
      </c>
      <c r="K34" s="357"/>
      <c r="L34" s="357"/>
      <c r="M34" s="527">
        <f>IF('１'!$W$12="","",IF(OR(数量ＤＢ!$AD$7&lt;&gt;"",数量ＤＢ!$AD$7&lt;&gt;0),数量ＤＢ!$AT33,""))</f>
        <v>24</v>
      </c>
      <c r="N34" s="527"/>
      <c r="O34" s="528"/>
      <c r="P34" s="528"/>
      <c r="Q34" s="528"/>
      <c r="R34" s="530"/>
      <c r="S34" s="531"/>
      <c r="T34" s="532"/>
      <c r="U34" s="533"/>
      <c r="V34" s="524" t="str">
        <f t="shared" si="0"/>
        <v/>
      </c>
      <c r="W34" s="525"/>
      <c r="X34" s="525"/>
      <c r="Y34" s="525"/>
      <c r="Z34" s="525"/>
      <c r="AA34" s="525"/>
      <c r="AB34" s="526"/>
      <c r="AC34" s="566"/>
      <c r="AD34" s="357"/>
      <c r="AE34" s="357"/>
      <c r="AF34" s="538" t="s">
        <v>225</v>
      </c>
      <c r="AG34" s="357"/>
      <c r="AH34" s="357"/>
      <c r="AI34" s="358" t="s">
        <v>32</v>
      </c>
      <c r="AJ34" s="571"/>
      <c r="AK34" s="572"/>
      <c r="AL34" s="399" t="str">
        <f>IF($V35="","",$V35)</f>
        <v/>
      </c>
      <c r="AM34" s="517"/>
      <c r="AN34" s="517"/>
      <c r="AO34" s="517"/>
      <c r="AP34" s="518"/>
      <c r="AQ34" s="400" t="str">
        <f>IF(OR($AL34="",$AL35="",$AL36="",$AL37="",$AL38=""),"",SUM($AL34:$AP38))</f>
        <v/>
      </c>
      <c r="AR34" s="575"/>
      <c r="AS34" s="575"/>
      <c r="AT34" s="575"/>
      <c r="AU34" s="576"/>
      <c r="AV34" s="442"/>
      <c r="AW34" s="443"/>
      <c r="AX34" s="443"/>
      <c r="AY34" s="443"/>
      <c r="AZ34" s="443"/>
      <c r="BA34" s="443"/>
      <c r="BB34" s="444"/>
    </row>
    <row r="35" spans="2:54" ht="16.5" customHeight="1" x14ac:dyDescent="0.15">
      <c r="B35" s="356"/>
      <c r="C35" s="357"/>
      <c r="D35" s="357"/>
      <c r="E35" s="357"/>
      <c r="F35" s="431"/>
      <c r="G35" s="431"/>
      <c r="H35" s="431"/>
      <c r="I35" s="431"/>
      <c r="J35" s="357" t="s">
        <v>35</v>
      </c>
      <c r="K35" s="357"/>
      <c r="L35" s="357"/>
      <c r="M35" s="527">
        <f>IF('１'!$W$12="","",IF(OR(数量ＤＢ!$AD$7&lt;&gt;"",数量ＤＢ!$AD$7&lt;&gt;0),数量ＤＢ!$AT34,""))</f>
        <v>54</v>
      </c>
      <c r="N35" s="527"/>
      <c r="O35" s="528"/>
      <c r="P35" s="528"/>
      <c r="Q35" s="528"/>
      <c r="R35" s="530"/>
      <c r="S35" s="531"/>
      <c r="T35" s="532"/>
      <c r="U35" s="533"/>
      <c r="V35" s="524" t="str">
        <f t="shared" si="0"/>
        <v/>
      </c>
      <c r="W35" s="525"/>
      <c r="X35" s="525"/>
      <c r="Y35" s="525"/>
      <c r="Z35" s="525"/>
      <c r="AA35" s="525"/>
      <c r="AB35" s="526"/>
      <c r="AC35" s="566"/>
      <c r="AD35" s="357"/>
      <c r="AE35" s="357"/>
      <c r="AF35" s="357"/>
      <c r="AG35" s="357"/>
      <c r="AH35" s="357"/>
      <c r="AI35" s="568" t="s">
        <v>37</v>
      </c>
      <c r="AJ35" s="569"/>
      <c r="AK35" s="570"/>
      <c r="AL35" s="399" t="str">
        <f>IF($V39="","",$V39)</f>
        <v/>
      </c>
      <c r="AM35" s="517"/>
      <c r="AN35" s="517"/>
      <c r="AO35" s="517"/>
      <c r="AP35" s="518"/>
      <c r="AQ35" s="414"/>
      <c r="AR35" s="415"/>
      <c r="AS35" s="415"/>
      <c r="AT35" s="415"/>
      <c r="AU35" s="416"/>
      <c r="AV35" s="442"/>
      <c r="AW35" s="443"/>
      <c r="AX35" s="443"/>
      <c r="AY35" s="443"/>
      <c r="AZ35" s="443"/>
      <c r="BA35" s="443"/>
      <c r="BB35" s="444"/>
    </row>
    <row r="36" spans="2:54" ht="16.5" customHeight="1" x14ac:dyDescent="0.15">
      <c r="B36" s="356"/>
      <c r="C36" s="357"/>
      <c r="D36" s="357"/>
      <c r="E36" s="357"/>
      <c r="F36" s="365"/>
      <c r="G36" s="365"/>
      <c r="H36" s="365"/>
      <c r="I36" s="365"/>
      <c r="J36" s="357" t="s">
        <v>36</v>
      </c>
      <c r="K36" s="357"/>
      <c r="L36" s="357"/>
      <c r="M36" s="527">
        <f>IF('１'!$W$12="","",IF(OR(数量ＤＢ!$AD$7&lt;&gt;"",数量ＤＢ!$AD$7&lt;&gt;0),数量ＤＢ!$AT35,""))</f>
        <v>129</v>
      </c>
      <c r="N36" s="527"/>
      <c r="O36" s="528"/>
      <c r="P36" s="528"/>
      <c r="Q36" s="528"/>
      <c r="R36" s="530"/>
      <c r="S36" s="531"/>
      <c r="T36" s="532"/>
      <c r="U36" s="533"/>
      <c r="V36" s="524" t="str">
        <f t="shared" si="0"/>
        <v/>
      </c>
      <c r="W36" s="525"/>
      <c r="X36" s="525"/>
      <c r="Y36" s="525"/>
      <c r="Z36" s="525"/>
      <c r="AA36" s="525"/>
      <c r="AB36" s="526"/>
      <c r="AC36" s="566"/>
      <c r="AD36" s="357"/>
      <c r="AE36" s="357"/>
      <c r="AF36" s="357"/>
      <c r="AG36" s="357"/>
      <c r="AH36" s="357"/>
      <c r="AI36" s="568" t="s">
        <v>38</v>
      </c>
      <c r="AJ36" s="569"/>
      <c r="AK36" s="570"/>
      <c r="AL36" s="399" t="str">
        <f>IF($V43="","",$V43)</f>
        <v/>
      </c>
      <c r="AM36" s="517"/>
      <c r="AN36" s="517"/>
      <c r="AO36" s="517"/>
      <c r="AP36" s="518"/>
      <c r="AQ36" s="414"/>
      <c r="AR36" s="415"/>
      <c r="AS36" s="415"/>
      <c r="AT36" s="415"/>
      <c r="AU36" s="416"/>
      <c r="AV36" s="442"/>
      <c r="AW36" s="443"/>
      <c r="AX36" s="443"/>
      <c r="AY36" s="443"/>
      <c r="AZ36" s="443"/>
      <c r="BA36" s="443"/>
      <c r="BB36" s="444"/>
    </row>
    <row r="37" spans="2:54" ht="16.5" customHeight="1" x14ac:dyDescent="0.15">
      <c r="B37" s="356"/>
      <c r="C37" s="357"/>
      <c r="D37" s="357"/>
      <c r="E37" s="357"/>
      <c r="F37" s="534" t="s">
        <v>229</v>
      </c>
      <c r="G37" s="534"/>
      <c r="H37" s="534"/>
      <c r="I37" s="380"/>
      <c r="J37" s="357" t="s">
        <v>33</v>
      </c>
      <c r="K37" s="357"/>
      <c r="L37" s="357"/>
      <c r="M37" s="527">
        <f>IF('１'!$W$12="","",IF(OR(数量ＤＢ!$AD$7&lt;&gt;"",数量ＤＢ!$AD$7&lt;&gt;0),数量ＤＢ!$AT36,""))</f>
        <v>49</v>
      </c>
      <c r="N37" s="527"/>
      <c r="O37" s="528"/>
      <c r="P37" s="528"/>
      <c r="Q37" s="528"/>
      <c r="R37" s="530"/>
      <c r="S37" s="531"/>
      <c r="T37" s="532"/>
      <c r="U37" s="533"/>
      <c r="V37" s="524" t="str">
        <f t="shared" si="0"/>
        <v/>
      </c>
      <c r="W37" s="525"/>
      <c r="X37" s="525"/>
      <c r="Y37" s="525"/>
      <c r="Z37" s="525"/>
      <c r="AA37" s="525"/>
      <c r="AB37" s="526"/>
      <c r="AC37" s="566"/>
      <c r="AD37" s="357"/>
      <c r="AE37" s="357"/>
      <c r="AF37" s="357"/>
      <c r="AG37" s="357"/>
      <c r="AH37" s="357"/>
      <c r="AI37" s="568" t="s">
        <v>30</v>
      </c>
      <c r="AJ37" s="569"/>
      <c r="AK37" s="570"/>
      <c r="AL37" s="399" t="str">
        <f>IF($V47="","",$V47)</f>
        <v/>
      </c>
      <c r="AM37" s="517"/>
      <c r="AN37" s="517"/>
      <c r="AO37" s="517"/>
      <c r="AP37" s="518"/>
      <c r="AQ37" s="414"/>
      <c r="AR37" s="415"/>
      <c r="AS37" s="415"/>
      <c r="AT37" s="415"/>
      <c r="AU37" s="416"/>
      <c r="AV37" s="442"/>
      <c r="AW37" s="443"/>
      <c r="AX37" s="443"/>
      <c r="AY37" s="443"/>
      <c r="AZ37" s="443"/>
      <c r="BA37" s="443"/>
      <c r="BB37" s="444"/>
    </row>
    <row r="38" spans="2:54" ht="16.5" customHeight="1" x14ac:dyDescent="0.15">
      <c r="B38" s="356"/>
      <c r="C38" s="357"/>
      <c r="D38" s="357"/>
      <c r="E38" s="357"/>
      <c r="F38" s="431"/>
      <c r="G38" s="431"/>
      <c r="H38" s="431"/>
      <c r="I38" s="431"/>
      <c r="J38" s="357" t="s">
        <v>34</v>
      </c>
      <c r="K38" s="357"/>
      <c r="L38" s="357"/>
      <c r="M38" s="527">
        <f>IF('１'!$W$12="","",IF(OR(数量ＤＢ!$AD$7&lt;&gt;"",数量ＤＢ!$AD$7&lt;&gt;0),数量ＤＢ!$AT37,""))</f>
        <v>127</v>
      </c>
      <c r="N38" s="527"/>
      <c r="O38" s="528"/>
      <c r="P38" s="528"/>
      <c r="Q38" s="528"/>
      <c r="R38" s="530"/>
      <c r="S38" s="531"/>
      <c r="T38" s="532"/>
      <c r="U38" s="533"/>
      <c r="V38" s="524" t="str">
        <f t="shared" si="0"/>
        <v/>
      </c>
      <c r="W38" s="525"/>
      <c r="X38" s="525"/>
      <c r="Y38" s="525"/>
      <c r="Z38" s="525"/>
      <c r="AA38" s="525"/>
      <c r="AB38" s="526"/>
      <c r="AC38" s="567"/>
      <c r="AD38" s="383"/>
      <c r="AE38" s="383"/>
      <c r="AF38" s="383"/>
      <c r="AG38" s="383"/>
      <c r="AH38" s="383"/>
      <c r="AI38" s="535" t="s">
        <v>39</v>
      </c>
      <c r="AJ38" s="536"/>
      <c r="AK38" s="537"/>
      <c r="AL38" s="401" t="str">
        <f>IF($V51="","",$V51)</f>
        <v/>
      </c>
      <c r="AM38" s="522"/>
      <c r="AN38" s="522"/>
      <c r="AO38" s="522"/>
      <c r="AP38" s="523"/>
      <c r="AQ38" s="577"/>
      <c r="AR38" s="578"/>
      <c r="AS38" s="578"/>
      <c r="AT38" s="578"/>
      <c r="AU38" s="579"/>
      <c r="AV38" s="541"/>
      <c r="AW38" s="542"/>
      <c r="AX38" s="542"/>
      <c r="AY38" s="542"/>
      <c r="AZ38" s="542"/>
      <c r="BA38" s="542"/>
      <c r="BB38" s="543"/>
    </row>
    <row r="39" spans="2:54" ht="16.5" customHeight="1" x14ac:dyDescent="0.15">
      <c r="B39" s="356"/>
      <c r="C39" s="357"/>
      <c r="D39" s="357"/>
      <c r="E39" s="357"/>
      <c r="F39" s="431"/>
      <c r="G39" s="431"/>
      <c r="H39" s="431"/>
      <c r="I39" s="431"/>
      <c r="J39" s="357" t="s">
        <v>35</v>
      </c>
      <c r="K39" s="357"/>
      <c r="L39" s="357"/>
      <c r="M39" s="527">
        <f>IF('１'!$W$12="","",IF(OR(数量ＤＢ!$AD$7&lt;&gt;"",数量ＤＢ!$AD$7&lt;&gt;0),数量ＤＢ!$AT38,""))</f>
        <v>226</v>
      </c>
      <c r="N39" s="527"/>
      <c r="O39" s="528"/>
      <c r="P39" s="528"/>
      <c r="Q39" s="528"/>
      <c r="R39" s="530"/>
      <c r="S39" s="531"/>
      <c r="T39" s="532"/>
      <c r="U39" s="533"/>
      <c r="V39" s="524" t="str">
        <f t="shared" si="0"/>
        <v/>
      </c>
      <c r="W39" s="525"/>
      <c r="X39" s="525"/>
      <c r="Y39" s="525"/>
      <c r="Z39" s="525"/>
      <c r="AA39" s="525"/>
      <c r="AB39" s="526"/>
      <c r="AC39" s="565" t="s">
        <v>36</v>
      </c>
      <c r="AD39" s="362"/>
      <c r="AE39" s="362"/>
      <c r="AF39" s="529" t="s">
        <v>224</v>
      </c>
      <c r="AG39" s="362"/>
      <c r="AH39" s="362"/>
      <c r="AI39" s="363" t="s">
        <v>32</v>
      </c>
      <c r="AJ39" s="573"/>
      <c r="AK39" s="574"/>
      <c r="AL39" s="519" t="str">
        <f>IF($V14="","",$V14)</f>
        <v/>
      </c>
      <c r="AM39" s="520"/>
      <c r="AN39" s="520"/>
      <c r="AO39" s="520"/>
      <c r="AP39" s="521"/>
      <c r="AQ39" s="462" t="str">
        <f>IF(OR($AL39="",$AL40="",$AL41="",$AL42="",$AL43=""),"",SUM($AL39:$AP43))</f>
        <v/>
      </c>
      <c r="AR39" s="463"/>
      <c r="AS39" s="463"/>
      <c r="AT39" s="463"/>
      <c r="AU39" s="464"/>
      <c r="AV39" s="465" t="str">
        <f>IF(OR($AL39="",$AL40="",$AL41="",$AL42="",$AL43="",$AL44="",$AL45="",$AL46="",$AL47="",$AL48=""),"",SUM($AL39:$AP48))</f>
        <v/>
      </c>
      <c r="AW39" s="466"/>
      <c r="AX39" s="466"/>
      <c r="AY39" s="466"/>
      <c r="AZ39" s="466"/>
      <c r="BA39" s="466"/>
      <c r="BB39" s="467"/>
    </row>
    <row r="40" spans="2:54" ht="16.5" customHeight="1" x14ac:dyDescent="0.15">
      <c r="B40" s="356"/>
      <c r="C40" s="357"/>
      <c r="D40" s="357"/>
      <c r="E40" s="357"/>
      <c r="F40" s="365"/>
      <c r="G40" s="365"/>
      <c r="H40" s="365"/>
      <c r="I40" s="365"/>
      <c r="J40" s="357" t="s">
        <v>36</v>
      </c>
      <c r="K40" s="357"/>
      <c r="L40" s="357"/>
      <c r="M40" s="527">
        <f>IF('１'!$W$12="","",IF(OR(数量ＤＢ!$AD$7&lt;&gt;"",数量ＤＢ!$AD$7&lt;&gt;0),数量ＤＢ!$AT39,""))</f>
        <v>441</v>
      </c>
      <c r="N40" s="527"/>
      <c r="O40" s="528"/>
      <c r="P40" s="528"/>
      <c r="Q40" s="528"/>
      <c r="R40" s="530"/>
      <c r="S40" s="531"/>
      <c r="T40" s="532"/>
      <c r="U40" s="533"/>
      <c r="V40" s="524" t="str">
        <f t="shared" si="0"/>
        <v/>
      </c>
      <c r="W40" s="525"/>
      <c r="X40" s="525"/>
      <c r="Y40" s="525"/>
      <c r="Z40" s="525"/>
      <c r="AA40" s="525"/>
      <c r="AB40" s="526"/>
      <c r="AC40" s="566"/>
      <c r="AD40" s="357"/>
      <c r="AE40" s="357"/>
      <c r="AF40" s="357"/>
      <c r="AG40" s="357"/>
      <c r="AH40" s="357"/>
      <c r="AI40" s="568" t="s">
        <v>37</v>
      </c>
      <c r="AJ40" s="569"/>
      <c r="AK40" s="570"/>
      <c r="AL40" s="399" t="str">
        <f>IF($V18="","",$V18)</f>
        <v/>
      </c>
      <c r="AM40" s="517"/>
      <c r="AN40" s="517"/>
      <c r="AO40" s="517"/>
      <c r="AP40" s="518"/>
      <c r="AQ40" s="414"/>
      <c r="AR40" s="415"/>
      <c r="AS40" s="415"/>
      <c r="AT40" s="415"/>
      <c r="AU40" s="416"/>
      <c r="AV40" s="442"/>
      <c r="AW40" s="443"/>
      <c r="AX40" s="443"/>
      <c r="AY40" s="443"/>
      <c r="AZ40" s="443"/>
      <c r="BA40" s="443"/>
      <c r="BB40" s="444"/>
    </row>
    <row r="41" spans="2:54" ht="16.5" customHeight="1" x14ac:dyDescent="0.15">
      <c r="B41" s="356"/>
      <c r="C41" s="357"/>
      <c r="D41" s="357"/>
      <c r="E41" s="357"/>
      <c r="F41" s="534" t="s">
        <v>230</v>
      </c>
      <c r="G41" s="534"/>
      <c r="H41" s="534"/>
      <c r="I41" s="380"/>
      <c r="J41" s="357" t="s">
        <v>33</v>
      </c>
      <c r="K41" s="357"/>
      <c r="L41" s="357"/>
      <c r="M41" s="527">
        <f>IF('１'!$W$12="","",IF(OR(数量ＤＢ!$AD$7&lt;&gt;"",数量ＤＢ!$AD$7&lt;&gt;0),数量ＤＢ!$AT40,""))</f>
        <v>68</v>
      </c>
      <c r="N41" s="527"/>
      <c r="O41" s="528"/>
      <c r="P41" s="528"/>
      <c r="Q41" s="528"/>
      <c r="R41" s="530"/>
      <c r="S41" s="531"/>
      <c r="T41" s="532"/>
      <c r="U41" s="533"/>
      <c r="V41" s="524" t="str">
        <f t="shared" si="0"/>
        <v/>
      </c>
      <c r="W41" s="525"/>
      <c r="X41" s="525"/>
      <c r="Y41" s="525"/>
      <c r="Z41" s="525"/>
      <c r="AA41" s="525"/>
      <c r="AB41" s="526"/>
      <c r="AC41" s="566"/>
      <c r="AD41" s="357"/>
      <c r="AE41" s="357"/>
      <c r="AF41" s="357"/>
      <c r="AG41" s="357"/>
      <c r="AH41" s="357"/>
      <c r="AI41" s="568" t="s">
        <v>38</v>
      </c>
      <c r="AJ41" s="569"/>
      <c r="AK41" s="570"/>
      <c r="AL41" s="399" t="str">
        <f>IF($V22="","",$V22)</f>
        <v/>
      </c>
      <c r="AM41" s="517"/>
      <c r="AN41" s="517"/>
      <c r="AO41" s="517"/>
      <c r="AP41" s="518"/>
      <c r="AQ41" s="414"/>
      <c r="AR41" s="415"/>
      <c r="AS41" s="415"/>
      <c r="AT41" s="415"/>
      <c r="AU41" s="416"/>
      <c r="AV41" s="442"/>
      <c r="AW41" s="443"/>
      <c r="AX41" s="443"/>
      <c r="AY41" s="443"/>
      <c r="AZ41" s="443"/>
      <c r="BA41" s="443"/>
      <c r="BB41" s="444"/>
    </row>
    <row r="42" spans="2:54" ht="16.5" customHeight="1" x14ac:dyDescent="0.15">
      <c r="B42" s="356"/>
      <c r="C42" s="357"/>
      <c r="D42" s="357"/>
      <c r="E42" s="357"/>
      <c r="F42" s="431"/>
      <c r="G42" s="431"/>
      <c r="H42" s="431"/>
      <c r="I42" s="431"/>
      <c r="J42" s="357" t="s">
        <v>34</v>
      </c>
      <c r="K42" s="357"/>
      <c r="L42" s="357"/>
      <c r="M42" s="527">
        <f>IF('１'!$W$12="","",IF(OR(数量ＤＢ!$AD$7&lt;&gt;"",数量ＤＢ!$AD$7&lt;&gt;0),数量ＤＢ!$AT41,""))</f>
        <v>171</v>
      </c>
      <c r="N42" s="527"/>
      <c r="O42" s="528"/>
      <c r="P42" s="528"/>
      <c r="Q42" s="528"/>
      <c r="R42" s="530"/>
      <c r="S42" s="531"/>
      <c r="T42" s="532"/>
      <c r="U42" s="533"/>
      <c r="V42" s="524" t="str">
        <f t="shared" si="0"/>
        <v/>
      </c>
      <c r="W42" s="525"/>
      <c r="X42" s="525"/>
      <c r="Y42" s="525"/>
      <c r="Z42" s="525"/>
      <c r="AA42" s="525"/>
      <c r="AB42" s="526"/>
      <c r="AC42" s="566"/>
      <c r="AD42" s="357"/>
      <c r="AE42" s="357"/>
      <c r="AF42" s="357"/>
      <c r="AG42" s="357"/>
      <c r="AH42" s="357"/>
      <c r="AI42" s="568" t="s">
        <v>30</v>
      </c>
      <c r="AJ42" s="569"/>
      <c r="AK42" s="570"/>
      <c r="AL42" s="399" t="str">
        <f>IF($V26="","",$V26)</f>
        <v/>
      </c>
      <c r="AM42" s="517"/>
      <c r="AN42" s="517"/>
      <c r="AO42" s="517"/>
      <c r="AP42" s="518"/>
      <c r="AQ42" s="414"/>
      <c r="AR42" s="415"/>
      <c r="AS42" s="415"/>
      <c r="AT42" s="415"/>
      <c r="AU42" s="416"/>
      <c r="AV42" s="442"/>
      <c r="AW42" s="443"/>
      <c r="AX42" s="443"/>
      <c r="AY42" s="443"/>
      <c r="AZ42" s="443"/>
      <c r="BA42" s="443"/>
      <c r="BB42" s="444"/>
    </row>
    <row r="43" spans="2:54" ht="16.5" customHeight="1" x14ac:dyDescent="0.15">
      <c r="B43" s="356"/>
      <c r="C43" s="357"/>
      <c r="D43" s="357"/>
      <c r="E43" s="357"/>
      <c r="F43" s="431"/>
      <c r="G43" s="431"/>
      <c r="H43" s="431"/>
      <c r="I43" s="431"/>
      <c r="J43" s="357" t="s">
        <v>35</v>
      </c>
      <c r="K43" s="357"/>
      <c r="L43" s="357"/>
      <c r="M43" s="527">
        <f>IF('１'!$W$12="","",IF(OR(数量ＤＢ!$AD$7&lt;&gt;"",数量ＤＢ!$AD$7&lt;&gt;0),数量ＤＢ!$AT42,""))</f>
        <v>250</v>
      </c>
      <c r="N43" s="527"/>
      <c r="O43" s="528"/>
      <c r="P43" s="528"/>
      <c r="Q43" s="528"/>
      <c r="R43" s="530"/>
      <c r="S43" s="531"/>
      <c r="T43" s="532"/>
      <c r="U43" s="533"/>
      <c r="V43" s="524" t="str">
        <f t="shared" si="0"/>
        <v/>
      </c>
      <c r="W43" s="525"/>
      <c r="X43" s="525"/>
      <c r="Y43" s="525"/>
      <c r="Z43" s="525"/>
      <c r="AA43" s="525"/>
      <c r="AB43" s="526"/>
      <c r="AC43" s="566"/>
      <c r="AD43" s="357"/>
      <c r="AE43" s="357"/>
      <c r="AF43" s="357"/>
      <c r="AG43" s="357"/>
      <c r="AH43" s="357"/>
      <c r="AI43" s="568" t="s">
        <v>39</v>
      </c>
      <c r="AJ43" s="569"/>
      <c r="AK43" s="570"/>
      <c r="AL43" s="399" t="str">
        <f>IF($V30="","",$V30)</f>
        <v/>
      </c>
      <c r="AM43" s="517"/>
      <c r="AN43" s="517"/>
      <c r="AO43" s="517"/>
      <c r="AP43" s="518"/>
      <c r="AQ43" s="414"/>
      <c r="AR43" s="415"/>
      <c r="AS43" s="415"/>
      <c r="AT43" s="415"/>
      <c r="AU43" s="416"/>
      <c r="AV43" s="442"/>
      <c r="AW43" s="443"/>
      <c r="AX43" s="443"/>
      <c r="AY43" s="443"/>
      <c r="AZ43" s="443"/>
      <c r="BA43" s="443"/>
      <c r="BB43" s="444"/>
    </row>
    <row r="44" spans="2:54" ht="16.5" customHeight="1" x14ac:dyDescent="0.15">
      <c r="B44" s="356"/>
      <c r="C44" s="357"/>
      <c r="D44" s="357"/>
      <c r="E44" s="357"/>
      <c r="F44" s="365"/>
      <c r="G44" s="365"/>
      <c r="H44" s="365"/>
      <c r="I44" s="365"/>
      <c r="J44" s="357" t="s">
        <v>36</v>
      </c>
      <c r="K44" s="357"/>
      <c r="L44" s="357"/>
      <c r="M44" s="527">
        <f>IF('１'!$W$12="","",IF(OR(数量ＤＢ!$AD$7&lt;&gt;"",数量ＤＢ!$AD$7&lt;&gt;0),数量ＤＢ!$AT43,""))</f>
        <v>480</v>
      </c>
      <c r="N44" s="527"/>
      <c r="O44" s="528"/>
      <c r="P44" s="528"/>
      <c r="Q44" s="528"/>
      <c r="R44" s="530"/>
      <c r="S44" s="531"/>
      <c r="T44" s="532"/>
      <c r="U44" s="533"/>
      <c r="V44" s="524" t="str">
        <f t="shared" si="0"/>
        <v/>
      </c>
      <c r="W44" s="525"/>
      <c r="X44" s="525"/>
      <c r="Y44" s="525"/>
      <c r="Z44" s="525"/>
      <c r="AA44" s="525"/>
      <c r="AB44" s="526"/>
      <c r="AC44" s="566"/>
      <c r="AD44" s="357"/>
      <c r="AE44" s="357"/>
      <c r="AF44" s="538" t="s">
        <v>225</v>
      </c>
      <c r="AG44" s="357"/>
      <c r="AH44" s="357"/>
      <c r="AI44" s="358" t="s">
        <v>32</v>
      </c>
      <c r="AJ44" s="571"/>
      <c r="AK44" s="572"/>
      <c r="AL44" s="399" t="str">
        <f>IF($V36="","",$V36)</f>
        <v/>
      </c>
      <c r="AM44" s="517"/>
      <c r="AN44" s="517"/>
      <c r="AO44" s="517"/>
      <c r="AP44" s="518"/>
      <c r="AQ44" s="400" t="str">
        <f>IF(OR($AL44="",$AL45="",$AL46="",$AL47="",$AL48=""),"",SUM($AL44:$AP48))</f>
        <v/>
      </c>
      <c r="AR44" s="575"/>
      <c r="AS44" s="575"/>
      <c r="AT44" s="575"/>
      <c r="AU44" s="576"/>
      <c r="AV44" s="442"/>
      <c r="AW44" s="443"/>
      <c r="AX44" s="443"/>
      <c r="AY44" s="443"/>
      <c r="AZ44" s="443"/>
      <c r="BA44" s="443"/>
      <c r="BB44" s="444"/>
    </row>
    <row r="45" spans="2:54" ht="16.5" customHeight="1" x14ac:dyDescent="0.15">
      <c r="B45" s="356"/>
      <c r="C45" s="357"/>
      <c r="D45" s="357"/>
      <c r="E45" s="357"/>
      <c r="F45" s="534" t="s">
        <v>231</v>
      </c>
      <c r="G45" s="534"/>
      <c r="H45" s="534"/>
      <c r="I45" s="380"/>
      <c r="J45" s="357" t="s">
        <v>33</v>
      </c>
      <c r="K45" s="357"/>
      <c r="L45" s="357"/>
      <c r="M45" s="527">
        <f>IF('１'!$W$12="","",IF(OR(数量ＤＢ!$AD$7&lt;&gt;"",数量ＤＢ!$AD$7&lt;&gt;0),数量ＤＢ!$AT44,""))</f>
        <v>45</v>
      </c>
      <c r="N45" s="527"/>
      <c r="O45" s="528"/>
      <c r="P45" s="528"/>
      <c r="Q45" s="528"/>
      <c r="R45" s="530"/>
      <c r="S45" s="531"/>
      <c r="T45" s="532"/>
      <c r="U45" s="533"/>
      <c r="V45" s="524" t="str">
        <f t="shared" si="0"/>
        <v/>
      </c>
      <c r="W45" s="525"/>
      <c r="X45" s="525"/>
      <c r="Y45" s="525"/>
      <c r="Z45" s="525"/>
      <c r="AA45" s="525"/>
      <c r="AB45" s="526"/>
      <c r="AC45" s="566"/>
      <c r="AD45" s="357"/>
      <c r="AE45" s="357"/>
      <c r="AF45" s="357"/>
      <c r="AG45" s="357"/>
      <c r="AH45" s="357"/>
      <c r="AI45" s="568" t="s">
        <v>37</v>
      </c>
      <c r="AJ45" s="569"/>
      <c r="AK45" s="570"/>
      <c r="AL45" s="399" t="str">
        <f>IF($V40="","",$V40)</f>
        <v/>
      </c>
      <c r="AM45" s="517"/>
      <c r="AN45" s="517"/>
      <c r="AO45" s="517"/>
      <c r="AP45" s="518"/>
      <c r="AQ45" s="414"/>
      <c r="AR45" s="415"/>
      <c r="AS45" s="415"/>
      <c r="AT45" s="415"/>
      <c r="AU45" s="416"/>
      <c r="AV45" s="442"/>
      <c r="AW45" s="443"/>
      <c r="AX45" s="443"/>
      <c r="AY45" s="443"/>
      <c r="AZ45" s="443"/>
      <c r="BA45" s="443"/>
      <c r="BB45" s="444"/>
    </row>
    <row r="46" spans="2:54" ht="16.5" customHeight="1" x14ac:dyDescent="0.15">
      <c r="B46" s="356"/>
      <c r="C46" s="357"/>
      <c r="D46" s="357"/>
      <c r="E46" s="357"/>
      <c r="F46" s="431"/>
      <c r="G46" s="431"/>
      <c r="H46" s="431"/>
      <c r="I46" s="431"/>
      <c r="J46" s="357" t="s">
        <v>34</v>
      </c>
      <c r="K46" s="357"/>
      <c r="L46" s="357"/>
      <c r="M46" s="527">
        <f>IF('１'!$W$12="","",IF(OR(数量ＤＢ!$AD$7&lt;&gt;"",数量ＤＢ!$AD$7&lt;&gt;0),数量ＤＢ!$AT45,""))</f>
        <v>84</v>
      </c>
      <c r="N46" s="527"/>
      <c r="O46" s="528"/>
      <c r="P46" s="528"/>
      <c r="Q46" s="528"/>
      <c r="R46" s="530"/>
      <c r="S46" s="531"/>
      <c r="T46" s="532"/>
      <c r="U46" s="533"/>
      <c r="V46" s="524" t="str">
        <f t="shared" si="0"/>
        <v/>
      </c>
      <c r="W46" s="525"/>
      <c r="X46" s="525"/>
      <c r="Y46" s="525"/>
      <c r="Z46" s="525"/>
      <c r="AA46" s="525"/>
      <c r="AB46" s="526"/>
      <c r="AC46" s="566"/>
      <c r="AD46" s="357"/>
      <c r="AE46" s="357"/>
      <c r="AF46" s="357"/>
      <c r="AG46" s="357"/>
      <c r="AH46" s="357"/>
      <c r="AI46" s="568" t="s">
        <v>38</v>
      </c>
      <c r="AJ46" s="569"/>
      <c r="AK46" s="570"/>
      <c r="AL46" s="399" t="str">
        <f>IF($V44="","",$V44)</f>
        <v/>
      </c>
      <c r="AM46" s="517"/>
      <c r="AN46" s="517"/>
      <c r="AO46" s="517"/>
      <c r="AP46" s="518"/>
      <c r="AQ46" s="414"/>
      <c r="AR46" s="415"/>
      <c r="AS46" s="415"/>
      <c r="AT46" s="415"/>
      <c r="AU46" s="416"/>
      <c r="AV46" s="442"/>
      <c r="AW46" s="443"/>
      <c r="AX46" s="443"/>
      <c r="AY46" s="443"/>
      <c r="AZ46" s="443"/>
      <c r="BA46" s="443"/>
      <c r="BB46" s="444"/>
    </row>
    <row r="47" spans="2:54" ht="16.5" customHeight="1" x14ac:dyDescent="0.15">
      <c r="B47" s="356"/>
      <c r="C47" s="357"/>
      <c r="D47" s="357"/>
      <c r="E47" s="357"/>
      <c r="F47" s="431"/>
      <c r="G47" s="431"/>
      <c r="H47" s="431"/>
      <c r="I47" s="431"/>
      <c r="J47" s="357" t="s">
        <v>35</v>
      </c>
      <c r="K47" s="357"/>
      <c r="L47" s="357"/>
      <c r="M47" s="527">
        <f>IF('１'!$W$12="","",IF(OR(数量ＤＢ!$AD$7&lt;&gt;"",数量ＤＢ!$AD$7&lt;&gt;0),数量ＤＢ!$AT46,""))</f>
        <v>135</v>
      </c>
      <c r="N47" s="527"/>
      <c r="O47" s="528"/>
      <c r="P47" s="528"/>
      <c r="Q47" s="528"/>
      <c r="R47" s="530"/>
      <c r="S47" s="531"/>
      <c r="T47" s="532"/>
      <c r="U47" s="533"/>
      <c r="V47" s="524" t="str">
        <f t="shared" si="0"/>
        <v/>
      </c>
      <c r="W47" s="525"/>
      <c r="X47" s="525"/>
      <c r="Y47" s="525"/>
      <c r="Z47" s="525"/>
      <c r="AA47" s="525"/>
      <c r="AB47" s="526"/>
      <c r="AC47" s="566"/>
      <c r="AD47" s="357"/>
      <c r="AE47" s="357"/>
      <c r="AF47" s="357"/>
      <c r="AG47" s="357"/>
      <c r="AH47" s="357"/>
      <c r="AI47" s="568" t="s">
        <v>30</v>
      </c>
      <c r="AJ47" s="569"/>
      <c r="AK47" s="570"/>
      <c r="AL47" s="399" t="str">
        <f>IF($V48="","",$V48)</f>
        <v/>
      </c>
      <c r="AM47" s="517"/>
      <c r="AN47" s="517"/>
      <c r="AO47" s="517"/>
      <c r="AP47" s="518"/>
      <c r="AQ47" s="414"/>
      <c r="AR47" s="415"/>
      <c r="AS47" s="415"/>
      <c r="AT47" s="415"/>
      <c r="AU47" s="416"/>
      <c r="AV47" s="442"/>
      <c r="AW47" s="443"/>
      <c r="AX47" s="443"/>
      <c r="AY47" s="443"/>
      <c r="AZ47" s="443"/>
      <c r="BA47" s="443"/>
      <c r="BB47" s="444"/>
    </row>
    <row r="48" spans="2:54" ht="16.5" customHeight="1" x14ac:dyDescent="0.15">
      <c r="B48" s="356"/>
      <c r="C48" s="357"/>
      <c r="D48" s="357"/>
      <c r="E48" s="357"/>
      <c r="F48" s="365"/>
      <c r="G48" s="365"/>
      <c r="H48" s="365"/>
      <c r="I48" s="365"/>
      <c r="J48" s="357" t="s">
        <v>36</v>
      </c>
      <c r="K48" s="357"/>
      <c r="L48" s="357"/>
      <c r="M48" s="527">
        <f>IF('１'!$W$12="","",IF(OR(数量ＤＢ!$AD$7&lt;&gt;"",数量ＤＢ!$AD$7&lt;&gt;0),数量ＤＢ!$AT47,""))</f>
        <v>292</v>
      </c>
      <c r="N48" s="527"/>
      <c r="O48" s="528"/>
      <c r="P48" s="528"/>
      <c r="Q48" s="528"/>
      <c r="R48" s="530"/>
      <c r="S48" s="531"/>
      <c r="T48" s="532"/>
      <c r="U48" s="533"/>
      <c r="V48" s="524" t="str">
        <f t="shared" si="0"/>
        <v/>
      </c>
      <c r="W48" s="525"/>
      <c r="X48" s="525"/>
      <c r="Y48" s="525"/>
      <c r="Z48" s="525"/>
      <c r="AA48" s="525"/>
      <c r="AB48" s="526"/>
      <c r="AC48" s="567"/>
      <c r="AD48" s="383"/>
      <c r="AE48" s="383"/>
      <c r="AF48" s="383"/>
      <c r="AG48" s="383"/>
      <c r="AH48" s="383"/>
      <c r="AI48" s="535" t="s">
        <v>39</v>
      </c>
      <c r="AJ48" s="536"/>
      <c r="AK48" s="537"/>
      <c r="AL48" s="401" t="str">
        <f>IF($V52="","",$V52)</f>
        <v/>
      </c>
      <c r="AM48" s="522"/>
      <c r="AN48" s="522"/>
      <c r="AO48" s="522"/>
      <c r="AP48" s="523"/>
      <c r="AQ48" s="577"/>
      <c r="AR48" s="578"/>
      <c r="AS48" s="578"/>
      <c r="AT48" s="578"/>
      <c r="AU48" s="579"/>
      <c r="AV48" s="541"/>
      <c r="AW48" s="542"/>
      <c r="AX48" s="542"/>
      <c r="AY48" s="542"/>
      <c r="AZ48" s="542"/>
      <c r="BA48" s="542"/>
      <c r="BB48" s="543"/>
    </row>
    <row r="49" spans="2:54" ht="16.5" customHeight="1" x14ac:dyDescent="0.15">
      <c r="B49" s="356"/>
      <c r="C49" s="357"/>
      <c r="D49" s="357"/>
      <c r="E49" s="357"/>
      <c r="F49" s="534" t="s">
        <v>39</v>
      </c>
      <c r="G49" s="534"/>
      <c r="H49" s="534"/>
      <c r="I49" s="380"/>
      <c r="J49" s="357" t="s">
        <v>33</v>
      </c>
      <c r="K49" s="357"/>
      <c r="L49" s="357"/>
      <c r="M49" s="527">
        <f>IF('１'!$W$12="","",IF(OR(数量ＤＢ!$AD$7&lt;&gt;"",数量ＤＢ!$AD$7&lt;&gt;0),数量ＤＢ!$AT48,""))</f>
        <v>11</v>
      </c>
      <c r="N49" s="527"/>
      <c r="O49" s="528"/>
      <c r="P49" s="528"/>
      <c r="Q49" s="528"/>
      <c r="R49" s="530"/>
      <c r="S49" s="531"/>
      <c r="T49" s="532"/>
      <c r="U49" s="533"/>
      <c r="V49" s="524" t="str">
        <f t="shared" si="0"/>
        <v/>
      </c>
      <c r="W49" s="525"/>
      <c r="X49" s="525"/>
      <c r="Y49" s="525"/>
      <c r="Z49" s="525"/>
      <c r="AA49" s="525"/>
      <c r="AB49" s="526"/>
      <c r="AC49" s="565" t="s">
        <v>47</v>
      </c>
      <c r="AD49" s="362"/>
      <c r="AE49" s="362"/>
      <c r="AF49" s="538" t="s">
        <v>226</v>
      </c>
      <c r="AG49" s="357"/>
      <c r="AH49" s="357"/>
      <c r="AI49" s="538" t="s">
        <v>31</v>
      </c>
      <c r="AJ49" s="538"/>
      <c r="AK49" s="357"/>
      <c r="AL49" s="519" t="str">
        <f>IF($V9="","",$V9)</f>
        <v/>
      </c>
      <c r="AM49" s="520"/>
      <c r="AN49" s="520"/>
      <c r="AO49" s="520"/>
      <c r="AP49" s="521"/>
      <c r="AQ49" s="399" t="str">
        <f>IF(OR($AL49="",$AL50=""),"",SUM($AL49:$AP50))</f>
        <v/>
      </c>
      <c r="AR49" s="517"/>
      <c r="AS49" s="517"/>
      <c r="AT49" s="517"/>
      <c r="AU49" s="518"/>
      <c r="AV49" s="442" t="str">
        <f>IF(OR($AL49="",$AL50="",$AL51="",$AL52=""),"",SUM($AL49:$AP52))</f>
        <v/>
      </c>
      <c r="AW49" s="443"/>
      <c r="AX49" s="443"/>
      <c r="AY49" s="443"/>
      <c r="AZ49" s="443"/>
      <c r="BA49" s="443"/>
      <c r="BB49" s="444"/>
    </row>
    <row r="50" spans="2:54" ht="16.5" customHeight="1" x14ac:dyDescent="0.15">
      <c r="B50" s="356"/>
      <c r="C50" s="357"/>
      <c r="D50" s="357"/>
      <c r="E50" s="357"/>
      <c r="F50" s="431"/>
      <c r="G50" s="431"/>
      <c r="H50" s="431"/>
      <c r="I50" s="431"/>
      <c r="J50" s="357" t="s">
        <v>34</v>
      </c>
      <c r="K50" s="357"/>
      <c r="L50" s="357"/>
      <c r="M50" s="527">
        <f>IF('１'!$W$12="","",IF(OR(数量ＤＢ!$AD$7&lt;&gt;"",数量ＤＢ!$AD$7&lt;&gt;0),数量ＤＢ!$AT49,""))</f>
        <v>16</v>
      </c>
      <c r="N50" s="527"/>
      <c r="O50" s="528"/>
      <c r="P50" s="528"/>
      <c r="Q50" s="528"/>
      <c r="R50" s="530"/>
      <c r="S50" s="531"/>
      <c r="T50" s="532"/>
      <c r="U50" s="533"/>
      <c r="V50" s="524" t="str">
        <f t="shared" si="0"/>
        <v/>
      </c>
      <c r="W50" s="525"/>
      <c r="X50" s="525"/>
      <c r="Y50" s="525"/>
      <c r="Z50" s="525"/>
      <c r="AA50" s="525"/>
      <c r="AB50" s="526"/>
      <c r="AC50" s="566"/>
      <c r="AD50" s="357"/>
      <c r="AE50" s="357"/>
      <c r="AF50" s="357"/>
      <c r="AG50" s="357"/>
      <c r="AH50" s="357"/>
      <c r="AI50" s="357">
        <v>13</v>
      </c>
      <c r="AJ50" s="357"/>
      <c r="AK50" s="357"/>
      <c r="AL50" s="399" t="str">
        <f>IF($V10="","",$V10)</f>
        <v/>
      </c>
      <c r="AM50" s="517"/>
      <c r="AN50" s="517"/>
      <c r="AO50" s="517"/>
      <c r="AP50" s="518"/>
      <c r="AQ50" s="399"/>
      <c r="AR50" s="517"/>
      <c r="AS50" s="517"/>
      <c r="AT50" s="517"/>
      <c r="AU50" s="518"/>
      <c r="AV50" s="442"/>
      <c r="AW50" s="443"/>
      <c r="AX50" s="443"/>
      <c r="AY50" s="443"/>
      <c r="AZ50" s="443"/>
      <c r="BA50" s="443"/>
      <c r="BB50" s="444"/>
    </row>
    <row r="51" spans="2:54" ht="16.5" customHeight="1" x14ac:dyDescent="0.15">
      <c r="B51" s="356"/>
      <c r="C51" s="357"/>
      <c r="D51" s="357"/>
      <c r="E51" s="357"/>
      <c r="F51" s="431"/>
      <c r="G51" s="431"/>
      <c r="H51" s="431"/>
      <c r="I51" s="431"/>
      <c r="J51" s="357" t="s">
        <v>35</v>
      </c>
      <c r="K51" s="357"/>
      <c r="L51" s="357"/>
      <c r="M51" s="527">
        <f>IF('１'!$W$12="","",IF(OR(数量ＤＢ!$AD$7&lt;&gt;"",数量ＤＢ!$AD$7&lt;&gt;0),数量ＤＢ!$AT50,""))</f>
        <v>22</v>
      </c>
      <c r="N51" s="527"/>
      <c r="O51" s="528"/>
      <c r="P51" s="528"/>
      <c r="Q51" s="528"/>
      <c r="R51" s="530"/>
      <c r="S51" s="531"/>
      <c r="T51" s="532"/>
      <c r="U51" s="533"/>
      <c r="V51" s="524" t="str">
        <f t="shared" si="0"/>
        <v/>
      </c>
      <c r="W51" s="525"/>
      <c r="X51" s="525"/>
      <c r="Y51" s="525"/>
      <c r="Z51" s="525"/>
      <c r="AA51" s="525"/>
      <c r="AB51" s="526"/>
      <c r="AC51" s="566"/>
      <c r="AD51" s="357"/>
      <c r="AE51" s="357"/>
      <c r="AF51" s="357" t="s">
        <v>212</v>
      </c>
      <c r="AG51" s="357"/>
      <c r="AH51" s="357"/>
      <c r="AI51" s="538" t="s">
        <v>31</v>
      </c>
      <c r="AJ51" s="538"/>
      <c r="AK51" s="357"/>
      <c r="AL51" s="399" t="str">
        <f>IF($V31="","",$V31)</f>
        <v/>
      </c>
      <c r="AM51" s="517"/>
      <c r="AN51" s="517"/>
      <c r="AO51" s="517"/>
      <c r="AP51" s="518"/>
      <c r="AQ51" s="399" t="str">
        <f>IF(OR($AL51="",$AL52=""),"",SUM($AL51:$AP52))</f>
        <v/>
      </c>
      <c r="AR51" s="517"/>
      <c r="AS51" s="517"/>
      <c r="AT51" s="517"/>
      <c r="AU51" s="518"/>
      <c r="AV51" s="442"/>
      <c r="AW51" s="443"/>
      <c r="AX51" s="443"/>
      <c r="AY51" s="443"/>
      <c r="AZ51" s="443"/>
      <c r="BA51" s="443"/>
      <c r="BB51" s="444"/>
    </row>
    <row r="52" spans="2:54" ht="16.5" customHeight="1" thickBot="1" x14ac:dyDescent="0.2">
      <c r="B52" s="382"/>
      <c r="C52" s="383"/>
      <c r="D52" s="383"/>
      <c r="E52" s="383"/>
      <c r="F52" s="420"/>
      <c r="G52" s="420"/>
      <c r="H52" s="420"/>
      <c r="I52" s="420"/>
      <c r="J52" s="383" t="s">
        <v>36</v>
      </c>
      <c r="K52" s="383"/>
      <c r="L52" s="383"/>
      <c r="M52" s="553">
        <f>IF('１'!$W$12="","",IF(OR(数量ＤＢ!$AD$7&lt;&gt;"",数量ＤＢ!$AD$7&lt;&gt;0),数量ＤＢ!$AT51,""))</f>
        <v>82</v>
      </c>
      <c r="N52" s="553"/>
      <c r="O52" s="554"/>
      <c r="P52" s="554"/>
      <c r="Q52" s="554"/>
      <c r="R52" s="555"/>
      <c r="S52" s="556"/>
      <c r="T52" s="557"/>
      <c r="U52" s="558"/>
      <c r="V52" s="562" t="str">
        <f t="shared" si="0"/>
        <v/>
      </c>
      <c r="W52" s="563"/>
      <c r="X52" s="563"/>
      <c r="Y52" s="563"/>
      <c r="Z52" s="563"/>
      <c r="AA52" s="563"/>
      <c r="AB52" s="564"/>
      <c r="AC52" s="581"/>
      <c r="AD52" s="580"/>
      <c r="AE52" s="580"/>
      <c r="AF52" s="580"/>
      <c r="AG52" s="580"/>
      <c r="AH52" s="580"/>
      <c r="AI52" s="580">
        <v>13</v>
      </c>
      <c r="AJ52" s="580"/>
      <c r="AK52" s="580"/>
      <c r="AL52" s="514" t="str">
        <f>IF($V32="","",$V32)</f>
        <v/>
      </c>
      <c r="AM52" s="515"/>
      <c r="AN52" s="515"/>
      <c r="AO52" s="515"/>
      <c r="AP52" s="516"/>
      <c r="AQ52" s="514"/>
      <c r="AR52" s="515"/>
      <c r="AS52" s="515"/>
      <c r="AT52" s="515"/>
      <c r="AU52" s="516"/>
      <c r="AV52" s="445"/>
      <c r="AW52" s="446"/>
      <c r="AX52" s="446"/>
      <c r="AY52" s="446"/>
      <c r="AZ52" s="446"/>
      <c r="BA52" s="446"/>
      <c r="BB52" s="447"/>
    </row>
    <row r="53" spans="2:54" ht="16.5" customHeight="1" thickBot="1" x14ac:dyDescent="0.2">
      <c r="B53" s="66"/>
      <c r="C53" s="66"/>
      <c r="D53" s="66"/>
      <c r="E53" s="66"/>
      <c r="F53" s="66"/>
      <c r="G53" s="66"/>
      <c r="H53" s="66"/>
      <c r="I53" s="66"/>
      <c r="J53" s="66"/>
      <c r="K53" s="66"/>
      <c r="L53" s="66"/>
      <c r="M53" s="88"/>
      <c r="N53" s="88"/>
      <c r="O53" s="88"/>
      <c r="P53" s="88"/>
      <c r="Q53" s="88"/>
      <c r="R53" s="89"/>
      <c r="S53" s="89"/>
      <c r="T53" s="89"/>
      <c r="U53" s="89"/>
      <c r="V53" s="67"/>
      <c r="W53" s="67"/>
      <c r="X53" s="67"/>
      <c r="Y53" s="67"/>
      <c r="Z53" s="67"/>
      <c r="AA53" s="67"/>
      <c r="AB53" s="67"/>
      <c r="AC53" s="66"/>
      <c r="AD53" s="66"/>
      <c r="AE53" s="66"/>
      <c r="AF53" s="66"/>
      <c r="AG53" s="66"/>
      <c r="AH53" s="66"/>
      <c r="AI53" s="66"/>
      <c r="AJ53" s="66"/>
      <c r="AK53" s="66"/>
      <c r="AL53" s="67"/>
      <c r="AM53" s="67"/>
      <c r="AN53" s="67"/>
      <c r="AO53" s="67"/>
      <c r="AP53" s="67"/>
      <c r="AQ53" s="67"/>
      <c r="AR53" s="67"/>
      <c r="AS53" s="67"/>
      <c r="AT53" s="67"/>
      <c r="AU53" s="67"/>
      <c r="AV53" s="93"/>
      <c r="AW53" s="93"/>
      <c r="AX53" s="93"/>
      <c r="AY53" s="93"/>
      <c r="AZ53" s="93"/>
      <c r="BA53" s="93"/>
      <c r="BB53" s="93"/>
    </row>
    <row r="54" spans="2:54" ht="16.5" customHeight="1" thickTop="1" x14ac:dyDescent="0.15">
      <c r="B54" s="66"/>
      <c r="C54" s="66"/>
      <c r="D54" s="66"/>
      <c r="E54" s="66"/>
      <c r="F54" s="66"/>
      <c r="G54" s="66"/>
      <c r="H54" s="66"/>
      <c r="I54" s="66"/>
      <c r="J54" s="66"/>
      <c r="K54" s="66"/>
      <c r="L54" s="66"/>
      <c r="M54" s="88"/>
      <c r="N54" s="88"/>
      <c r="O54" s="88"/>
      <c r="P54" s="88"/>
      <c r="Q54" s="88"/>
      <c r="R54" s="89"/>
      <c r="S54" s="89"/>
      <c r="T54" s="89"/>
      <c r="U54" s="89"/>
      <c r="V54" s="67"/>
      <c r="W54" s="67"/>
      <c r="X54" s="67"/>
      <c r="Y54" s="402" t="s">
        <v>260</v>
      </c>
      <c r="Z54" s="403"/>
      <c r="AA54" s="403"/>
      <c r="AB54" s="403"/>
      <c r="AC54" s="403"/>
      <c r="AD54" s="403"/>
      <c r="AE54" s="404"/>
      <c r="AF54" s="66"/>
      <c r="AG54" s="66"/>
      <c r="AH54" s="66"/>
      <c r="AI54" s="66"/>
      <c r="AJ54" s="66"/>
      <c r="AK54" s="66"/>
      <c r="AL54" s="67"/>
      <c r="AM54" s="67"/>
      <c r="AN54" s="67"/>
      <c r="AO54" s="67"/>
      <c r="AP54" s="67"/>
      <c r="AV54" s="405" t="str">
        <f>IF(OR($AV$9="",$AV$19="",$AV$29="",$AV$39="",$AV$49=""),"",SUM($AV$9:$BB$52))</f>
        <v/>
      </c>
      <c r="AW54" s="406"/>
      <c r="AX54" s="406"/>
      <c r="AY54" s="406"/>
      <c r="AZ54" s="406"/>
      <c r="BA54" s="406"/>
      <c r="BB54" s="407"/>
    </row>
    <row r="55" spans="2:54" ht="16.5" customHeight="1" thickBot="1" x14ac:dyDescent="0.2">
      <c r="B55" s="66"/>
      <c r="C55" s="66"/>
      <c r="D55" s="66"/>
      <c r="E55" s="66"/>
      <c r="F55" s="66"/>
      <c r="G55" s="66"/>
      <c r="H55" s="66"/>
      <c r="I55" s="66"/>
      <c r="J55" s="66"/>
      <c r="K55" s="66"/>
      <c r="L55" s="66"/>
      <c r="M55" s="88"/>
      <c r="N55" s="88"/>
      <c r="O55" s="88"/>
      <c r="P55" s="88"/>
      <c r="Q55" s="88"/>
      <c r="R55" s="89"/>
      <c r="S55" s="89"/>
      <c r="T55" s="89"/>
      <c r="U55" s="89"/>
      <c r="V55" s="67"/>
      <c r="W55" s="67"/>
      <c r="X55" s="67"/>
      <c r="Y55" s="411" t="s">
        <v>239</v>
      </c>
      <c r="Z55" s="412"/>
      <c r="AA55" s="412"/>
      <c r="AB55" s="412"/>
      <c r="AC55" s="412"/>
      <c r="AD55" s="412"/>
      <c r="AE55" s="413"/>
      <c r="AF55" s="66"/>
      <c r="AG55" s="66"/>
      <c r="AH55" s="66"/>
      <c r="AI55" s="66"/>
      <c r="AJ55" s="66"/>
      <c r="AK55" s="66"/>
      <c r="AL55" s="67"/>
      <c r="AM55" s="67"/>
      <c r="AN55" s="67"/>
      <c r="AO55" s="67"/>
      <c r="AP55" s="67"/>
      <c r="AV55" s="408"/>
      <c r="AW55" s="409"/>
      <c r="AX55" s="409"/>
      <c r="AY55" s="409"/>
      <c r="AZ55" s="409"/>
      <c r="BA55" s="409"/>
      <c r="BB55" s="410"/>
    </row>
    <row r="56" spans="2:54" ht="16.5" customHeight="1" thickTop="1" x14ac:dyDescent="0.15">
      <c r="B56" s="66"/>
      <c r="C56" s="66"/>
      <c r="D56" s="66"/>
      <c r="E56" s="66"/>
      <c r="F56" s="66"/>
      <c r="G56" s="66"/>
      <c r="H56" s="66"/>
      <c r="I56" s="66"/>
      <c r="J56" s="66"/>
      <c r="K56" s="66"/>
      <c r="L56" s="66"/>
      <c r="M56" s="88"/>
      <c r="N56" s="88"/>
      <c r="O56" s="88"/>
      <c r="P56" s="88"/>
      <c r="Q56" s="88"/>
      <c r="R56" s="89"/>
      <c r="S56" s="89"/>
      <c r="T56" s="89"/>
      <c r="U56" s="89"/>
      <c r="V56" s="67"/>
      <c r="W56" s="67"/>
      <c r="X56" s="67"/>
      <c r="Y56" s="67"/>
      <c r="Z56" s="67"/>
      <c r="AA56" s="67"/>
      <c r="AB56" s="67"/>
      <c r="AC56" s="66"/>
      <c r="AD56" s="66"/>
      <c r="AE56" s="66"/>
      <c r="AF56" s="66"/>
      <c r="AG56" s="66"/>
      <c r="AH56" s="66"/>
      <c r="AI56" s="66"/>
      <c r="AJ56" s="66"/>
      <c r="AK56" s="66"/>
      <c r="AL56" s="67"/>
      <c r="AM56" s="67"/>
      <c r="AN56" s="67"/>
      <c r="AO56" s="67"/>
      <c r="AP56" s="67"/>
      <c r="AQ56" s="67"/>
      <c r="AR56" s="67"/>
      <c r="AS56" s="67"/>
      <c r="AT56" s="67"/>
      <c r="AU56" s="67"/>
      <c r="AV56" s="67"/>
      <c r="AW56" s="67"/>
      <c r="AX56" s="67"/>
      <c r="AY56" s="67"/>
      <c r="AZ56" s="67"/>
      <c r="BA56" s="67"/>
      <c r="BB56" s="67"/>
    </row>
  </sheetData>
  <sheetProtection algorithmName="SHA-512" hashValue="BK2yQuKY24xjZTnQbWOuJyYprQsapoaBXGQJ0aV4RjS7JHVXNICNqcX/aWB7s8yyHM5q5NVdxTRNCYTgjD6zkA==" saltValue="uauNTkvN0Axg+EeiWktvxg==" spinCount="100000" sheet="1" formatCells="0" formatColumns="0" formatRows="0"/>
  <mergeCells count="362">
    <mergeCell ref="AQ14:AU18"/>
    <mergeCell ref="AQ19:AU23"/>
    <mergeCell ref="AQ24:AU28"/>
    <mergeCell ref="AQ29:AU33"/>
    <mergeCell ref="AQ34:AU38"/>
    <mergeCell ref="AQ39:AU43"/>
    <mergeCell ref="AI31:AK31"/>
    <mergeCell ref="AI32:AK32"/>
    <mergeCell ref="AI36:AK36"/>
    <mergeCell ref="AI33:AK33"/>
    <mergeCell ref="AL33:AP33"/>
    <mergeCell ref="AI34:AK34"/>
    <mergeCell ref="AL34:AP34"/>
    <mergeCell ref="AI35:AK35"/>
    <mergeCell ref="AL35:AP35"/>
    <mergeCell ref="AL27:AP27"/>
    <mergeCell ref="AL39:AP39"/>
    <mergeCell ref="AL40:AP40"/>
    <mergeCell ref="AL41:AP41"/>
    <mergeCell ref="AL42:AP42"/>
    <mergeCell ref="AL43:AP43"/>
    <mergeCell ref="AL30:AP30"/>
    <mergeCell ref="AL37:AP37"/>
    <mergeCell ref="AL32:AP32"/>
    <mergeCell ref="AI15:AK15"/>
    <mergeCell ref="AI13:AK13"/>
    <mergeCell ref="AI16:AK16"/>
    <mergeCell ref="AI17:AK17"/>
    <mergeCell ref="AI18:AK18"/>
    <mergeCell ref="AI28:AK28"/>
    <mergeCell ref="AI29:AK29"/>
    <mergeCell ref="AI21:AK21"/>
    <mergeCell ref="AI22:AK22"/>
    <mergeCell ref="AI14:AK14"/>
    <mergeCell ref="AI20:AK20"/>
    <mergeCell ref="AI25:AK25"/>
    <mergeCell ref="AI19:AK19"/>
    <mergeCell ref="AI27:AK27"/>
    <mergeCell ref="AI24:AK24"/>
    <mergeCell ref="AI26:AK26"/>
    <mergeCell ref="AI23:AK23"/>
    <mergeCell ref="AV49:BB52"/>
    <mergeCell ref="AV29:BB38"/>
    <mergeCell ref="AQ49:AU50"/>
    <mergeCell ref="AQ51:AU52"/>
    <mergeCell ref="AQ44:AU48"/>
    <mergeCell ref="AF51:AH52"/>
    <mergeCell ref="AI51:AK51"/>
    <mergeCell ref="AI52:AK52"/>
    <mergeCell ref="AC49:AE52"/>
    <mergeCell ref="AF49:AH50"/>
    <mergeCell ref="AI49:AK49"/>
    <mergeCell ref="AI50:AK50"/>
    <mergeCell ref="AI46:AK46"/>
    <mergeCell ref="AI47:AK47"/>
    <mergeCell ref="AI48:AK48"/>
    <mergeCell ref="AL36:AP36"/>
    <mergeCell ref="AL31:AP31"/>
    <mergeCell ref="AF14:AH18"/>
    <mergeCell ref="AC19:AE28"/>
    <mergeCell ref="AF19:AH23"/>
    <mergeCell ref="AC9:AE18"/>
    <mergeCell ref="AC39:AE48"/>
    <mergeCell ref="AF24:AH28"/>
    <mergeCell ref="AV19:BB28"/>
    <mergeCell ref="AV39:BB48"/>
    <mergeCell ref="AL26:AP26"/>
    <mergeCell ref="AL23:AP23"/>
    <mergeCell ref="AL19:AP19"/>
    <mergeCell ref="AL20:AP20"/>
    <mergeCell ref="AL24:AP24"/>
    <mergeCell ref="AL25:AP25"/>
    <mergeCell ref="AI43:AK43"/>
    <mergeCell ref="AI44:AK44"/>
    <mergeCell ref="AI45:AK45"/>
    <mergeCell ref="AI39:AK39"/>
    <mergeCell ref="AI30:AK30"/>
    <mergeCell ref="AI40:AK40"/>
    <mergeCell ref="AI41:AK41"/>
    <mergeCell ref="AI37:AK37"/>
    <mergeCell ref="AI42:AK42"/>
    <mergeCell ref="AI12:AK12"/>
    <mergeCell ref="V38:AB38"/>
    <mergeCell ref="V50:AB50"/>
    <mergeCell ref="V51:AB51"/>
    <mergeCell ref="V20:AB20"/>
    <mergeCell ref="V21:AB21"/>
    <mergeCell ref="V22:AB22"/>
    <mergeCell ref="AF39:AH43"/>
    <mergeCell ref="AF44:AH48"/>
    <mergeCell ref="AC29:AE38"/>
    <mergeCell ref="AF29:AH33"/>
    <mergeCell ref="AF34:AH38"/>
    <mergeCell ref="V24:AB24"/>
    <mergeCell ref="V31:AB31"/>
    <mergeCell ref="V25:AB25"/>
    <mergeCell ref="V26:AB26"/>
    <mergeCell ref="V27:AB27"/>
    <mergeCell ref="V28:AB28"/>
    <mergeCell ref="V29:AB29"/>
    <mergeCell ref="V30:AB30"/>
    <mergeCell ref="J14:L14"/>
    <mergeCell ref="V9:AB9"/>
    <mergeCell ref="F14:I14"/>
    <mergeCell ref="V11:AB11"/>
    <mergeCell ref="V12:AB12"/>
    <mergeCell ref="V13:AB13"/>
    <mergeCell ref="V14:AB14"/>
    <mergeCell ref="V52:AB52"/>
    <mergeCell ref="V39:AB39"/>
    <mergeCell ref="V40:AB40"/>
    <mergeCell ref="V41:AB41"/>
    <mergeCell ref="V42:AB42"/>
    <mergeCell ref="V43:AB43"/>
    <mergeCell ref="V44:AB44"/>
    <mergeCell ref="V46:AB46"/>
    <mergeCell ref="V32:AB32"/>
    <mergeCell ref="V33:AB33"/>
    <mergeCell ref="V34:AB34"/>
    <mergeCell ref="V35:AB35"/>
    <mergeCell ref="V36:AB36"/>
    <mergeCell ref="V45:AB45"/>
    <mergeCell ref="V47:AB47"/>
    <mergeCell ref="V48:AB48"/>
    <mergeCell ref="V49:AB49"/>
    <mergeCell ref="F50:I50"/>
    <mergeCell ref="J50:L50"/>
    <mergeCell ref="R48:U48"/>
    <mergeCell ref="F49:I49"/>
    <mergeCell ref="J49:L49"/>
    <mergeCell ref="M48:Q48"/>
    <mergeCell ref="F48:I48"/>
    <mergeCell ref="J48:L48"/>
    <mergeCell ref="R52:U52"/>
    <mergeCell ref="M52:Q52"/>
    <mergeCell ref="M51:Q51"/>
    <mergeCell ref="R51:U51"/>
    <mergeCell ref="F52:I52"/>
    <mergeCell ref="J52:L52"/>
    <mergeCell ref="R50:U50"/>
    <mergeCell ref="F51:I51"/>
    <mergeCell ref="J51:L51"/>
    <mergeCell ref="M50:Q50"/>
    <mergeCell ref="F44:I44"/>
    <mergeCell ref="J44:L44"/>
    <mergeCell ref="R42:U42"/>
    <mergeCell ref="F43:I43"/>
    <mergeCell ref="J43:L43"/>
    <mergeCell ref="M42:Q42"/>
    <mergeCell ref="R46:U46"/>
    <mergeCell ref="F47:I47"/>
    <mergeCell ref="J47:L47"/>
    <mergeCell ref="M46:Q46"/>
    <mergeCell ref="M47:Q47"/>
    <mergeCell ref="R47:U47"/>
    <mergeCell ref="F46:I46"/>
    <mergeCell ref="J46:L46"/>
    <mergeCell ref="M45:Q45"/>
    <mergeCell ref="R45:U45"/>
    <mergeCell ref="F41:I41"/>
    <mergeCell ref="J41:L41"/>
    <mergeCell ref="M40:Q40"/>
    <mergeCell ref="M39:Q39"/>
    <mergeCell ref="R39:U39"/>
    <mergeCell ref="F40:I40"/>
    <mergeCell ref="J40:L40"/>
    <mergeCell ref="F39:I39"/>
    <mergeCell ref="J39:L39"/>
    <mergeCell ref="B31:E52"/>
    <mergeCell ref="F31:I31"/>
    <mergeCell ref="J31:L31"/>
    <mergeCell ref="M30:Q30"/>
    <mergeCell ref="F30:I30"/>
    <mergeCell ref="J30:L30"/>
    <mergeCell ref="M36:Q36"/>
    <mergeCell ref="R36:U36"/>
    <mergeCell ref="M38:Q38"/>
    <mergeCell ref="F42:I42"/>
    <mergeCell ref="J42:L42"/>
    <mergeCell ref="M44:Q44"/>
    <mergeCell ref="R44:U44"/>
    <mergeCell ref="F45:I45"/>
    <mergeCell ref="J45:L45"/>
    <mergeCell ref="M43:Q43"/>
    <mergeCell ref="F38:I38"/>
    <mergeCell ref="J38:L38"/>
    <mergeCell ref="M37:Q37"/>
    <mergeCell ref="R37:U37"/>
    <mergeCell ref="F37:I37"/>
    <mergeCell ref="J37:L37"/>
    <mergeCell ref="M41:Q41"/>
    <mergeCell ref="R41:U41"/>
    <mergeCell ref="R35:U35"/>
    <mergeCell ref="F36:I36"/>
    <mergeCell ref="J36:L36"/>
    <mergeCell ref="M35:Q35"/>
    <mergeCell ref="F35:I35"/>
    <mergeCell ref="J35:L35"/>
    <mergeCell ref="R30:U30"/>
    <mergeCell ref="F27:I27"/>
    <mergeCell ref="J27:L27"/>
    <mergeCell ref="F33:I33"/>
    <mergeCell ref="J33:L33"/>
    <mergeCell ref="R29:U29"/>
    <mergeCell ref="M34:Q34"/>
    <mergeCell ref="R34:U34"/>
    <mergeCell ref="M33:Q33"/>
    <mergeCell ref="R33:U33"/>
    <mergeCell ref="F34:I34"/>
    <mergeCell ref="J34:L34"/>
    <mergeCell ref="M32:Q32"/>
    <mergeCell ref="R32:U32"/>
    <mergeCell ref="M31:Q31"/>
    <mergeCell ref="R31:U31"/>
    <mergeCell ref="F32:I32"/>
    <mergeCell ref="J32:L32"/>
    <mergeCell ref="F26:I26"/>
    <mergeCell ref="J26:L26"/>
    <mergeCell ref="R24:U24"/>
    <mergeCell ref="F25:I25"/>
    <mergeCell ref="J25:L25"/>
    <mergeCell ref="M24:Q24"/>
    <mergeCell ref="F24:I24"/>
    <mergeCell ref="J24:L24"/>
    <mergeCell ref="B9:E30"/>
    <mergeCell ref="M28:Q28"/>
    <mergeCell ref="R28:U28"/>
    <mergeCell ref="F29:I29"/>
    <mergeCell ref="J29:L29"/>
    <mergeCell ref="M27:Q27"/>
    <mergeCell ref="R27:U27"/>
    <mergeCell ref="F28:I28"/>
    <mergeCell ref="J28:L28"/>
    <mergeCell ref="R26:U26"/>
    <mergeCell ref="M26:Q26"/>
    <mergeCell ref="F13:I13"/>
    <mergeCell ref="J13:L13"/>
    <mergeCell ref="M11:Q11"/>
    <mergeCell ref="F16:I16"/>
    <mergeCell ref="J16:L16"/>
    <mergeCell ref="M21:Q21"/>
    <mergeCell ref="F22:I22"/>
    <mergeCell ref="J22:L22"/>
    <mergeCell ref="M20:Q20"/>
    <mergeCell ref="R20:U20"/>
    <mergeCell ref="F21:I21"/>
    <mergeCell ref="J21:L21"/>
    <mergeCell ref="M25:Q25"/>
    <mergeCell ref="R25:U25"/>
    <mergeCell ref="J23:L23"/>
    <mergeCell ref="B2:BB2"/>
    <mergeCell ref="AI9:AK9"/>
    <mergeCell ref="AV9:BB18"/>
    <mergeCell ref="AL16:AP16"/>
    <mergeCell ref="AL17:AP17"/>
    <mergeCell ref="AL18:AP18"/>
    <mergeCell ref="AL10:AP10"/>
    <mergeCell ref="AL11:AP11"/>
    <mergeCell ref="AL12:AP12"/>
    <mergeCell ref="AL13:AP13"/>
    <mergeCell ref="R11:U11"/>
    <mergeCell ref="F12:I12"/>
    <mergeCell ref="J12:L12"/>
    <mergeCell ref="M18:Q18"/>
    <mergeCell ref="R18:U18"/>
    <mergeCell ref="J7:L8"/>
    <mergeCell ref="F7:I8"/>
    <mergeCell ref="R14:U14"/>
    <mergeCell ref="F15:I15"/>
    <mergeCell ref="R9:U9"/>
    <mergeCell ref="F10:I10"/>
    <mergeCell ref="J10:L10"/>
    <mergeCell ref="M15:Q15"/>
    <mergeCell ref="R15:U15"/>
    <mergeCell ref="AI10:AK10"/>
    <mergeCell ref="AI11:AK11"/>
    <mergeCell ref="AC7:AE8"/>
    <mergeCell ref="AI7:AK8"/>
    <mergeCell ref="AF7:AH8"/>
    <mergeCell ref="AQ7:AU8"/>
    <mergeCell ref="AQ9:AU13"/>
    <mergeCell ref="F11:I11"/>
    <mergeCell ref="J11:L11"/>
    <mergeCell ref="AF9:AH13"/>
    <mergeCell ref="AL7:AP8"/>
    <mergeCell ref="AL9:AP9"/>
    <mergeCell ref="R10:U10"/>
    <mergeCell ref="M13:Q13"/>
    <mergeCell ref="R13:U13"/>
    <mergeCell ref="M9:Q9"/>
    <mergeCell ref="AL22:AP22"/>
    <mergeCell ref="AV54:BB55"/>
    <mergeCell ref="V23:AB23"/>
    <mergeCell ref="AI38:AK38"/>
    <mergeCell ref="AL38:AP38"/>
    <mergeCell ref="V10:AB10"/>
    <mergeCell ref="R21:U21"/>
    <mergeCell ref="M23:Q23"/>
    <mergeCell ref="R23:U23"/>
    <mergeCell ref="R38:U38"/>
    <mergeCell ref="V37:AB37"/>
    <mergeCell ref="R40:U40"/>
    <mergeCell ref="R43:U43"/>
    <mergeCell ref="M49:Q49"/>
    <mergeCell ref="R49:U49"/>
    <mergeCell ref="M17:Q17"/>
    <mergeCell ref="R17:U17"/>
    <mergeCell ref="R16:U16"/>
    <mergeCell ref="M16:Q16"/>
    <mergeCell ref="M10:Q10"/>
    <mergeCell ref="V15:AB15"/>
    <mergeCell ref="V16:AB16"/>
    <mergeCell ref="M14:Q14"/>
    <mergeCell ref="AL46:AP46"/>
    <mergeCell ref="V17:AB17"/>
    <mergeCell ref="V18:AB18"/>
    <mergeCell ref="M29:Q29"/>
    <mergeCell ref="F18:I18"/>
    <mergeCell ref="J18:L18"/>
    <mergeCell ref="B7:E8"/>
    <mergeCell ref="M7:Q8"/>
    <mergeCell ref="F9:I9"/>
    <mergeCell ref="J9:L9"/>
    <mergeCell ref="V19:AB19"/>
    <mergeCell ref="F17:I17"/>
    <mergeCell ref="J17:L17"/>
    <mergeCell ref="J15:L15"/>
    <mergeCell ref="M19:Q19"/>
    <mergeCell ref="R19:U19"/>
    <mergeCell ref="F20:I20"/>
    <mergeCell ref="J20:L20"/>
    <mergeCell ref="M22:Q22"/>
    <mergeCell ref="R22:U22"/>
    <mergeCell ref="F19:I19"/>
    <mergeCell ref="J19:L19"/>
    <mergeCell ref="F23:I23"/>
    <mergeCell ref="M12:Q12"/>
    <mergeCell ref="R12:U12"/>
    <mergeCell ref="B4:BB4"/>
    <mergeCell ref="Y54:AE54"/>
    <mergeCell ref="Y55:AE55"/>
    <mergeCell ref="B5:BB5"/>
    <mergeCell ref="B6:BB6"/>
    <mergeCell ref="AL52:AP52"/>
    <mergeCell ref="AL51:AP51"/>
    <mergeCell ref="AL50:AP50"/>
    <mergeCell ref="AL49:AP49"/>
    <mergeCell ref="R7:U7"/>
    <mergeCell ref="R8:U8"/>
    <mergeCell ref="V7:AB7"/>
    <mergeCell ref="V8:AB8"/>
    <mergeCell ref="AV7:BB7"/>
    <mergeCell ref="AV8:BB8"/>
    <mergeCell ref="AL21:AP21"/>
    <mergeCell ref="AL15:AP15"/>
    <mergeCell ref="AL14:AP14"/>
    <mergeCell ref="AL29:AP29"/>
    <mergeCell ref="AL28:AP28"/>
    <mergeCell ref="AL45:AP45"/>
    <mergeCell ref="AL44:AP44"/>
    <mergeCell ref="AL48:AP48"/>
    <mergeCell ref="AL47:AP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B56"/>
  <sheetViews>
    <sheetView zoomScale="85" zoomScaleNormal="85" zoomScaleSheetLayoutView="40" workbookViewId="0">
      <selection activeCell="BO8" sqref="BO8"/>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4" t="s">
        <v>183</v>
      </c>
      <c r="AM7" s="485"/>
      <c r="AN7" s="485"/>
      <c r="AO7" s="485"/>
      <c r="AP7" s="485"/>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582"/>
      <c r="AM8" s="582"/>
      <c r="AN8" s="582"/>
      <c r="AO8" s="582"/>
      <c r="AP8" s="582"/>
      <c r="AQ8" s="487"/>
      <c r="AR8" s="487"/>
      <c r="AS8" s="487"/>
      <c r="AT8" s="487"/>
      <c r="AU8" s="488"/>
      <c r="AV8" s="488" t="s">
        <v>240</v>
      </c>
      <c r="AW8" s="494"/>
      <c r="AX8" s="494"/>
      <c r="AY8" s="494"/>
      <c r="AZ8" s="494"/>
      <c r="BA8" s="494"/>
      <c r="BB8" s="495"/>
    </row>
    <row r="9" spans="2:54" ht="16.5" customHeight="1" x14ac:dyDescent="0.15">
      <c r="B9" s="548" t="s">
        <v>224</v>
      </c>
      <c r="C9" s="362"/>
      <c r="D9" s="362"/>
      <c r="E9" s="362"/>
      <c r="F9" s="529" t="s">
        <v>227</v>
      </c>
      <c r="G9" s="529"/>
      <c r="H9" s="529"/>
      <c r="I9" s="362"/>
      <c r="J9" s="362" t="s">
        <v>29</v>
      </c>
      <c r="K9" s="362"/>
      <c r="L9" s="362"/>
      <c r="M9" s="539">
        <f>IF('１'!$W$12="","",IF(OR(数量ＤＢ!$BZ$7&lt;&gt;"",数量ＤＢ!$BZ$7&lt;&gt;0),数量ＤＢ!$CP8,""))</f>
        <v>0</v>
      </c>
      <c r="N9" s="539"/>
      <c r="O9" s="540"/>
      <c r="P9" s="540"/>
      <c r="Q9" s="540"/>
      <c r="R9" s="544"/>
      <c r="S9" s="545"/>
      <c r="T9" s="546"/>
      <c r="U9" s="547"/>
      <c r="V9" s="559" t="str">
        <f>IF($R9="","",$M9*$R9)</f>
        <v/>
      </c>
      <c r="W9" s="560"/>
      <c r="X9" s="560"/>
      <c r="Y9" s="560"/>
      <c r="Z9" s="560"/>
      <c r="AA9" s="560"/>
      <c r="AB9" s="561"/>
      <c r="AC9" s="565" t="s">
        <v>33</v>
      </c>
      <c r="AD9" s="362"/>
      <c r="AE9" s="362"/>
      <c r="AF9" s="529" t="s">
        <v>211</v>
      </c>
      <c r="AG9" s="362"/>
      <c r="AH9" s="362"/>
      <c r="AI9" s="362" t="s">
        <v>32</v>
      </c>
      <c r="AJ9" s="362"/>
      <c r="AK9" s="362"/>
      <c r="AL9" s="344" t="str">
        <f>IF($V11="","",$V11)</f>
        <v/>
      </c>
      <c r="AM9" s="344"/>
      <c r="AN9" s="344"/>
      <c r="AO9" s="344"/>
      <c r="AP9" s="344"/>
      <c r="AQ9" s="462" t="str">
        <f>IF(OR($AL9="",$AL10="",$AL11="",$AL12="",$AL13=""),"",SUM($AL9:$AP13))</f>
        <v/>
      </c>
      <c r="AR9" s="463"/>
      <c r="AS9" s="463"/>
      <c r="AT9" s="463"/>
      <c r="AU9" s="464"/>
      <c r="AV9" s="465" t="str">
        <f>IF(OR($AL9="",$AL10="",$AL11="",$AL12="",$AL13="",$AL14="",$AL15="",$AL16="",$AL17="",$AL18=""),"",SUM($AL9:$AP18))</f>
        <v/>
      </c>
      <c r="AW9" s="466"/>
      <c r="AX9" s="466"/>
      <c r="AY9" s="466"/>
      <c r="AZ9" s="466"/>
      <c r="BA9" s="466"/>
      <c r="BB9" s="467"/>
    </row>
    <row r="10" spans="2:54" ht="16.5" customHeight="1" x14ac:dyDescent="0.15">
      <c r="B10" s="356"/>
      <c r="C10" s="357"/>
      <c r="D10" s="357"/>
      <c r="E10" s="357"/>
      <c r="F10" s="357">
        <v>13</v>
      </c>
      <c r="G10" s="357"/>
      <c r="H10" s="357"/>
      <c r="I10" s="357"/>
      <c r="J10" s="357" t="s">
        <v>29</v>
      </c>
      <c r="K10" s="357"/>
      <c r="L10" s="357"/>
      <c r="M10" s="527">
        <f>IF('１'!$W$12="","",IF(OR(数量ＤＢ!$BZ$7&lt;&gt;"",数量ＤＢ!$BZ$7&lt;&gt;0),数量ＤＢ!$CP9,""))</f>
        <v>0</v>
      </c>
      <c r="N10" s="527"/>
      <c r="O10" s="528"/>
      <c r="P10" s="528"/>
      <c r="Q10" s="528"/>
      <c r="R10" s="530"/>
      <c r="S10" s="531"/>
      <c r="T10" s="532"/>
      <c r="U10" s="533"/>
      <c r="V10" s="524" t="str">
        <f t="shared" ref="V10:V35" si="0">IF($R10="","",$M10*$R10)</f>
        <v/>
      </c>
      <c r="W10" s="525"/>
      <c r="X10" s="525"/>
      <c r="Y10" s="525"/>
      <c r="Z10" s="525"/>
      <c r="AA10" s="525"/>
      <c r="AB10" s="526"/>
      <c r="AC10" s="566"/>
      <c r="AD10" s="357"/>
      <c r="AE10" s="357"/>
      <c r="AF10" s="357"/>
      <c r="AG10" s="357"/>
      <c r="AH10" s="357"/>
      <c r="AI10" s="538" t="s">
        <v>37</v>
      </c>
      <c r="AJ10" s="538"/>
      <c r="AK10" s="357"/>
      <c r="AL10" s="348" t="str">
        <f>IF($V15="","",$V15)</f>
        <v/>
      </c>
      <c r="AM10" s="348"/>
      <c r="AN10" s="348"/>
      <c r="AO10" s="348"/>
      <c r="AP10" s="348"/>
      <c r="AQ10" s="414"/>
      <c r="AR10" s="415"/>
      <c r="AS10" s="415"/>
      <c r="AT10" s="415"/>
      <c r="AU10" s="416"/>
      <c r="AV10" s="442"/>
      <c r="AW10" s="443"/>
      <c r="AX10" s="443"/>
      <c r="AY10" s="443"/>
      <c r="AZ10" s="443"/>
      <c r="BA10" s="443"/>
      <c r="BB10" s="444"/>
    </row>
    <row r="11" spans="2:54" ht="16.5" customHeight="1" x14ac:dyDescent="0.15">
      <c r="B11" s="356"/>
      <c r="C11" s="357"/>
      <c r="D11" s="357"/>
      <c r="E11" s="357"/>
      <c r="F11" s="380" t="s">
        <v>228</v>
      </c>
      <c r="G11" s="380"/>
      <c r="H11" s="380"/>
      <c r="I11" s="380"/>
      <c r="J11" s="357" t="s">
        <v>33</v>
      </c>
      <c r="K11" s="357"/>
      <c r="L11" s="357"/>
      <c r="M11" s="527">
        <f>IF('１'!$W$12="","",IF(OR(数量ＤＢ!$BZ$7&lt;&gt;"",数量ＤＢ!$BZ$7&lt;&gt;0),数量ＤＢ!$CP10,""))</f>
        <v>0</v>
      </c>
      <c r="N11" s="527"/>
      <c r="O11" s="528"/>
      <c r="P11" s="528"/>
      <c r="Q11" s="528"/>
      <c r="R11" s="530"/>
      <c r="S11" s="531"/>
      <c r="T11" s="532"/>
      <c r="U11" s="533"/>
      <c r="V11" s="524" t="str">
        <f t="shared" si="0"/>
        <v/>
      </c>
      <c r="W11" s="525"/>
      <c r="X11" s="525"/>
      <c r="Y11" s="525"/>
      <c r="Z11" s="525"/>
      <c r="AA11" s="525"/>
      <c r="AB11" s="526"/>
      <c r="AC11" s="566"/>
      <c r="AD11" s="357"/>
      <c r="AE11" s="357"/>
      <c r="AF11" s="357"/>
      <c r="AG11" s="357"/>
      <c r="AH11" s="357"/>
      <c r="AI11" s="538" t="s">
        <v>38</v>
      </c>
      <c r="AJ11" s="538"/>
      <c r="AK11" s="357"/>
      <c r="AL11" s="348" t="str">
        <f>IF($V19="","",$V19)</f>
        <v/>
      </c>
      <c r="AM11" s="348"/>
      <c r="AN11" s="348"/>
      <c r="AO11" s="348"/>
      <c r="AP11" s="348"/>
      <c r="AQ11" s="414"/>
      <c r="AR11" s="415"/>
      <c r="AS11" s="415"/>
      <c r="AT11" s="415"/>
      <c r="AU11" s="416"/>
      <c r="AV11" s="442"/>
      <c r="AW11" s="443"/>
      <c r="AX11" s="443"/>
      <c r="AY11" s="443"/>
      <c r="AZ11" s="443"/>
      <c r="BA11" s="443"/>
      <c r="BB11" s="444"/>
    </row>
    <row r="12" spans="2:54" ht="16.5" customHeight="1" x14ac:dyDescent="0.15">
      <c r="B12" s="356"/>
      <c r="C12" s="357"/>
      <c r="D12" s="357"/>
      <c r="E12" s="357"/>
      <c r="F12" s="431"/>
      <c r="G12" s="431"/>
      <c r="H12" s="431"/>
      <c r="I12" s="431"/>
      <c r="J12" s="357" t="s">
        <v>34</v>
      </c>
      <c r="K12" s="357"/>
      <c r="L12" s="357"/>
      <c r="M12" s="527">
        <f>IF('１'!$W$12="","",IF(OR(数量ＤＢ!$BZ$7&lt;&gt;"",数量ＤＢ!$BZ$7&lt;&gt;0),数量ＤＢ!$CP11,""))</f>
        <v>0</v>
      </c>
      <c r="N12" s="527"/>
      <c r="O12" s="528"/>
      <c r="P12" s="528"/>
      <c r="Q12" s="528"/>
      <c r="R12" s="530"/>
      <c r="S12" s="531"/>
      <c r="T12" s="532"/>
      <c r="U12" s="533"/>
      <c r="V12" s="524" t="str">
        <f t="shared" si="0"/>
        <v/>
      </c>
      <c r="W12" s="525"/>
      <c r="X12" s="525"/>
      <c r="Y12" s="525"/>
      <c r="Z12" s="525"/>
      <c r="AA12" s="525"/>
      <c r="AB12" s="526"/>
      <c r="AC12" s="566"/>
      <c r="AD12" s="357"/>
      <c r="AE12" s="357"/>
      <c r="AF12" s="357"/>
      <c r="AG12" s="357"/>
      <c r="AH12" s="357"/>
      <c r="AI12" s="538" t="s">
        <v>30</v>
      </c>
      <c r="AJ12" s="538"/>
      <c r="AK12" s="357"/>
      <c r="AL12" s="348" t="str">
        <f>IF($V23="","",$V23)</f>
        <v/>
      </c>
      <c r="AM12" s="348"/>
      <c r="AN12" s="348"/>
      <c r="AO12" s="348"/>
      <c r="AP12" s="348"/>
      <c r="AQ12" s="414"/>
      <c r="AR12" s="415"/>
      <c r="AS12" s="415"/>
      <c r="AT12" s="415"/>
      <c r="AU12" s="416"/>
      <c r="AV12" s="442"/>
      <c r="AW12" s="443"/>
      <c r="AX12" s="443"/>
      <c r="AY12" s="443"/>
      <c r="AZ12" s="443"/>
      <c r="BA12" s="443"/>
      <c r="BB12" s="444"/>
    </row>
    <row r="13" spans="2:54" ht="16.5" customHeight="1" x14ac:dyDescent="0.15">
      <c r="B13" s="356"/>
      <c r="C13" s="357"/>
      <c r="D13" s="357"/>
      <c r="E13" s="357"/>
      <c r="F13" s="431"/>
      <c r="G13" s="431"/>
      <c r="H13" s="431"/>
      <c r="I13" s="431"/>
      <c r="J13" s="357" t="s">
        <v>35</v>
      </c>
      <c r="K13" s="357"/>
      <c r="L13" s="357"/>
      <c r="M13" s="527">
        <f>IF('１'!$W$12="","",IF(OR(数量ＤＢ!$BZ$7&lt;&gt;"",数量ＤＢ!$BZ$7&lt;&gt;0),数量ＤＢ!$CP12,""))</f>
        <v>0</v>
      </c>
      <c r="N13" s="527"/>
      <c r="O13" s="528"/>
      <c r="P13" s="528"/>
      <c r="Q13" s="528"/>
      <c r="R13" s="530"/>
      <c r="S13" s="531"/>
      <c r="T13" s="532"/>
      <c r="U13" s="533"/>
      <c r="V13" s="524" t="str">
        <f t="shared" si="0"/>
        <v/>
      </c>
      <c r="W13" s="525"/>
      <c r="X13" s="525"/>
      <c r="Y13" s="525"/>
      <c r="Z13" s="525"/>
      <c r="AA13" s="525"/>
      <c r="AB13" s="526"/>
      <c r="AC13" s="566"/>
      <c r="AD13" s="357"/>
      <c r="AE13" s="357"/>
      <c r="AF13" s="357"/>
      <c r="AG13" s="357"/>
      <c r="AH13" s="357"/>
      <c r="AI13" s="538" t="s">
        <v>39</v>
      </c>
      <c r="AJ13" s="538"/>
      <c r="AK13" s="357"/>
      <c r="AL13" s="348" t="str">
        <f>IF($V27="","",$V27)</f>
        <v/>
      </c>
      <c r="AM13" s="348"/>
      <c r="AN13" s="348"/>
      <c r="AO13" s="348"/>
      <c r="AP13" s="348"/>
      <c r="AQ13" s="414"/>
      <c r="AR13" s="415"/>
      <c r="AS13" s="415"/>
      <c r="AT13" s="415"/>
      <c r="AU13" s="416"/>
      <c r="AV13" s="442"/>
      <c r="AW13" s="443"/>
      <c r="AX13" s="443"/>
      <c r="AY13" s="443"/>
      <c r="AZ13" s="443"/>
      <c r="BA13" s="443"/>
      <c r="BB13" s="444"/>
    </row>
    <row r="14" spans="2:54" ht="16.5" customHeight="1" x14ac:dyDescent="0.15">
      <c r="B14" s="356"/>
      <c r="C14" s="357"/>
      <c r="D14" s="357"/>
      <c r="E14" s="357"/>
      <c r="F14" s="365"/>
      <c r="G14" s="365"/>
      <c r="H14" s="365"/>
      <c r="I14" s="365"/>
      <c r="J14" s="357" t="s">
        <v>36</v>
      </c>
      <c r="K14" s="357"/>
      <c r="L14" s="357"/>
      <c r="M14" s="527">
        <f>IF('１'!$W$12="","",IF(OR(数量ＤＢ!$BZ$7&lt;&gt;"",数量ＤＢ!$BZ$7&lt;&gt;0),数量ＤＢ!$CP13,""))</f>
        <v>0</v>
      </c>
      <c r="N14" s="527"/>
      <c r="O14" s="528"/>
      <c r="P14" s="528"/>
      <c r="Q14" s="528"/>
      <c r="R14" s="530"/>
      <c r="S14" s="531"/>
      <c r="T14" s="532"/>
      <c r="U14" s="533"/>
      <c r="V14" s="524" t="str">
        <f t="shared" si="0"/>
        <v/>
      </c>
      <c r="W14" s="525"/>
      <c r="X14" s="525"/>
      <c r="Y14" s="525"/>
      <c r="Z14" s="525"/>
      <c r="AA14" s="525"/>
      <c r="AB14" s="526"/>
      <c r="AC14" s="566"/>
      <c r="AD14" s="357"/>
      <c r="AE14" s="357"/>
      <c r="AF14" s="538" t="s">
        <v>213</v>
      </c>
      <c r="AG14" s="357"/>
      <c r="AH14" s="357"/>
      <c r="AI14" s="357" t="s">
        <v>32</v>
      </c>
      <c r="AJ14" s="357"/>
      <c r="AK14" s="357"/>
      <c r="AL14" s="348" t="str">
        <f>IF($V33="","",$V33)</f>
        <v/>
      </c>
      <c r="AM14" s="348"/>
      <c r="AN14" s="348"/>
      <c r="AO14" s="348"/>
      <c r="AP14" s="348"/>
      <c r="AQ14" s="400" t="str">
        <f>IF(OR($AL14="",$AL15="",$AL16="",$AL17="",$AL18=""),"",SUM($AL14:$AP18))</f>
        <v/>
      </c>
      <c r="AR14" s="575"/>
      <c r="AS14" s="575"/>
      <c r="AT14" s="575"/>
      <c r="AU14" s="576"/>
      <c r="AV14" s="442"/>
      <c r="AW14" s="443"/>
      <c r="AX14" s="443"/>
      <c r="AY14" s="443"/>
      <c r="AZ14" s="443"/>
      <c r="BA14" s="443"/>
      <c r="BB14" s="444"/>
    </row>
    <row r="15" spans="2:54" ht="16.5" customHeight="1" x14ac:dyDescent="0.15">
      <c r="B15" s="356"/>
      <c r="C15" s="357"/>
      <c r="D15" s="357"/>
      <c r="E15" s="357"/>
      <c r="F15" s="534" t="s">
        <v>229</v>
      </c>
      <c r="G15" s="534"/>
      <c r="H15" s="534"/>
      <c r="I15" s="380"/>
      <c r="J15" s="357" t="s">
        <v>33</v>
      </c>
      <c r="K15" s="357"/>
      <c r="L15" s="357"/>
      <c r="M15" s="527">
        <f>IF('１'!$W$12="","",IF(OR(数量ＤＢ!$BZ$7&lt;&gt;"",数量ＤＢ!$BZ$7&lt;&gt;0),数量ＤＢ!$CP14,""))</f>
        <v>0</v>
      </c>
      <c r="N15" s="527"/>
      <c r="O15" s="528"/>
      <c r="P15" s="528"/>
      <c r="Q15" s="528"/>
      <c r="R15" s="530"/>
      <c r="S15" s="531"/>
      <c r="T15" s="532"/>
      <c r="U15" s="533"/>
      <c r="V15" s="524" t="str">
        <f t="shared" si="0"/>
        <v/>
      </c>
      <c r="W15" s="525"/>
      <c r="X15" s="525"/>
      <c r="Y15" s="525"/>
      <c r="Z15" s="525"/>
      <c r="AA15" s="525"/>
      <c r="AB15" s="526"/>
      <c r="AC15" s="566"/>
      <c r="AD15" s="357"/>
      <c r="AE15" s="357"/>
      <c r="AF15" s="357"/>
      <c r="AG15" s="357"/>
      <c r="AH15" s="357"/>
      <c r="AI15" s="538" t="s">
        <v>37</v>
      </c>
      <c r="AJ15" s="538"/>
      <c r="AK15" s="357"/>
      <c r="AL15" s="348" t="str">
        <f>IF($V37="","",$V37)</f>
        <v/>
      </c>
      <c r="AM15" s="348"/>
      <c r="AN15" s="348"/>
      <c r="AO15" s="348"/>
      <c r="AP15" s="348"/>
      <c r="AQ15" s="414"/>
      <c r="AR15" s="415"/>
      <c r="AS15" s="415"/>
      <c r="AT15" s="415"/>
      <c r="AU15" s="416"/>
      <c r="AV15" s="442"/>
      <c r="AW15" s="443"/>
      <c r="AX15" s="443"/>
      <c r="AY15" s="443"/>
      <c r="AZ15" s="443"/>
      <c r="BA15" s="443"/>
      <c r="BB15" s="444"/>
    </row>
    <row r="16" spans="2:54" ht="16.5" customHeight="1" x14ac:dyDescent="0.15">
      <c r="B16" s="356"/>
      <c r="C16" s="357"/>
      <c r="D16" s="357"/>
      <c r="E16" s="357"/>
      <c r="F16" s="431"/>
      <c r="G16" s="431"/>
      <c r="H16" s="431"/>
      <c r="I16" s="431"/>
      <c r="J16" s="357" t="s">
        <v>34</v>
      </c>
      <c r="K16" s="357"/>
      <c r="L16" s="357"/>
      <c r="M16" s="527">
        <f>IF('１'!$W$12="","",IF(OR(数量ＤＢ!$BZ$7&lt;&gt;"",数量ＤＢ!$BZ$7&lt;&gt;0),数量ＤＢ!$CP15,""))</f>
        <v>0</v>
      </c>
      <c r="N16" s="527"/>
      <c r="O16" s="528"/>
      <c r="P16" s="528"/>
      <c r="Q16" s="528"/>
      <c r="R16" s="530"/>
      <c r="S16" s="531"/>
      <c r="T16" s="532"/>
      <c r="U16" s="533"/>
      <c r="V16" s="524" t="str">
        <f t="shared" si="0"/>
        <v/>
      </c>
      <c r="W16" s="525"/>
      <c r="X16" s="525"/>
      <c r="Y16" s="525"/>
      <c r="Z16" s="525"/>
      <c r="AA16" s="525"/>
      <c r="AB16" s="526"/>
      <c r="AC16" s="566"/>
      <c r="AD16" s="357"/>
      <c r="AE16" s="357"/>
      <c r="AF16" s="357"/>
      <c r="AG16" s="357"/>
      <c r="AH16" s="357"/>
      <c r="AI16" s="538" t="s">
        <v>38</v>
      </c>
      <c r="AJ16" s="538"/>
      <c r="AK16" s="357"/>
      <c r="AL16" s="348" t="str">
        <f>IF($V41="","",$V41)</f>
        <v/>
      </c>
      <c r="AM16" s="348"/>
      <c r="AN16" s="348"/>
      <c r="AO16" s="348"/>
      <c r="AP16" s="348"/>
      <c r="AQ16" s="414"/>
      <c r="AR16" s="415"/>
      <c r="AS16" s="415"/>
      <c r="AT16" s="415"/>
      <c r="AU16" s="416"/>
      <c r="AV16" s="442"/>
      <c r="AW16" s="443"/>
      <c r="AX16" s="443"/>
      <c r="AY16" s="443"/>
      <c r="AZ16" s="443"/>
      <c r="BA16" s="443"/>
      <c r="BB16" s="444"/>
    </row>
    <row r="17" spans="2:54" ht="16.5" customHeight="1" x14ac:dyDescent="0.15">
      <c r="B17" s="356"/>
      <c r="C17" s="357"/>
      <c r="D17" s="357"/>
      <c r="E17" s="357"/>
      <c r="F17" s="431"/>
      <c r="G17" s="431"/>
      <c r="H17" s="431"/>
      <c r="I17" s="431"/>
      <c r="J17" s="357" t="s">
        <v>35</v>
      </c>
      <c r="K17" s="357"/>
      <c r="L17" s="357"/>
      <c r="M17" s="527">
        <f>IF('１'!$W$12="","",IF(OR(数量ＤＢ!$BZ$7&lt;&gt;"",数量ＤＢ!$BZ$7&lt;&gt;0),数量ＤＢ!$CP16,""))</f>
        <v>0</v>
      </c>
      <c r="N17" s="527"/>
      <c r="O17" s="528"/>
      <c r="P17" s="528"/>
      <c r="Q17" s="528"/>
      <c r="R17" s="530"/>
      <c r="S17" s="531"/>
      <c r="T17" s="532"/>
      <c r="U17" s="533"/>
      <c r="V17" s="524" t="str">
        <f t="shared" si="0"/>
        <v/>
      </c>
      <c r="W17" s="525"/>
      <c r="X17" s="525"/>
      <c r="Y17" s="525"/>
      <c r="Z17" s="525"/>
      <c r="AA17" s="525"/>
      <c r="AB17" s="526"/>
      <c r="AC17" s="566"/>
      <c r="AD17" s="357"/>
      <c r="AE17" s="357"/>
      <c r="AF17" s="357"/>
      <c r="AG17" s="357"/>
      <c r="AH17" s="357"/>
      <c r="AI17" s="538" t="s">
        <v>30</v>
      </c>
      <c r="AJ17" s="538"/>
      <c r="AK17" s="357"/>
      <c r="AL17" s="348" t="str">
        <f>IF($V45="","",$V45)</f>
        <v/>
      </c>
      <c r="AM17" s="348"/>
      <c r="AN17" s="348"/>
      <c r="AO17" s="348"/>
      <c r="AP17" s="348"/>
      <c r="AQ17" s="414"/>
      <c r="AR17" s="415"/>
      <c r="AS17" s="415"/>
      <c r="AT17" s="415"/>
      <c r="AU17" s="416"/>
      <c r="AV17" s="442"/>
      <c r="AW17" s="443"/>
      <c r="AX17" s="443"/>
      <c r="AY17" s="443"/>
      <c r="AZ17" s="443"/>
      <c r="BA17" s="443"/>
      <c r="BB17" s="444"/>
    </row>
    <row r="18" spans="2:54" ht="16.5" customHeight="1" x14ac:dyDescent="0.15">
      <c r="B18" s="356"/>
      <c r="C18" s="357"/>
      <c r="D18" s="357"/>
      <c r="E18" s="357"/>
      <c r="F18" s="365"/>
      <c r="G18" s="365"/>
      <c r="H18" s="365"/>
      <c r="I18" s="365"/>
      <c r="J18" s="357" t="s">
        <v>36</v>
      </c>
      <c r="K18" s="357"/>
      <c r="L18" s="357"/>
      <c r="M18" s="527">
        <f>IF('１'!$W$12="","",IF(OR(数量ＤＢ!$BZ$7&lt;&gt;"",数量ＤＢ!$BZ$7&lt;&gt;0),数量ＤＢ!$CP17,""))</f>
        <v>0</v>
      </c>
      <c r="N18" s="527"/>
      <c r="O18" s="528"/>
      <c r="P18" s="528"/>
      <c r="Q18" s="528"/>
      <c r="R18" s="530"/>
      <c r="S18" s="531"/>
      <c r="T18" s="532"/>
      <c r="U18" s="533"/>
      <c r="V18" s="524" t="str">
        <f t="shared" si="0"/>
        <v/>
      </c>
      <c r="W18" s="525"/>
      <c r="X18" s="525"/>
      <c r="Y18" s="525"/>
      <c r="Z18" s="525"/>
      <c r="AA18" s="525"/>
      <c r="AB18" s="526"/>
      <c r="AC18" s="567"/>
      <c r="AD18" s="383"/>
      <c r="AE18" s="383"/>
      <c r="AF18" s="383"/>
      <c r="AG18" s="383"/>
      <c r="AH18" s="383"/>
      <c r="AI18" s="583" t="s">
        <v>39</v>
      </c>
      <c r="AJ18" s="583"/>
      <c r="AK18" s="383"/>
      <c r="AL18" s="377" t="str">
        <f>IF($V49="","",$V49)</f>
        <v/>
      </c>
      <c r="AM18" s="377"/>
      <c r="AN18" s="377"/>
      <c r="AO18" s="377"/>
      <c r="AP18" s="377"/>
      <c r="AQ18" s="577"/>
      <c r="AR18" s="578"/>
      <c r="AS18" s="578"/>
      <c r="AT18" s="578"/>
      <c r="AU18" s="579"/>
      <c r="AV18" s="541"/>
      <c r="AW18" s="542"/>
      <c r="AX18" s="542"/>
      <c r="AY18" s="542"/>
      <c r="AZ18" s="542"/>
      <c r="BA18" s="542"/>
      <c r="BB18" s="543"/>
    </row>
    <row r="19" spans="2:54" ht="16.5" customHeight="1" x14ac:dyDescent="0.15">
      <c r="B19" s="356"/>
      <c r="C19" s="357"/>
      <c r="D19" s="357"/>
      <c r="E19" s="357"/>
      <c r="F19" s="534" t="s">
        <v>230</v>
      </c>
      <c r="G19" s="534"/>
      <c r="H19" s="534"/>
      <c r="I19" s="380"/>
      <c r="J19" s="357" t="s">
        <v>33</v>
      </c>
      <c r="K19" s="357"/>
      <c r="L19" s="357"/>
      <c r="M19" s="527">
        <f>IF('１'!$W$12="","",IF(OR(数量ＤＢ!$BZ$7&lt;&gt;"",数量ＤＢ!$BZ$7&lt;&gt;0),数量ＤＢ!$CP18,""))</f>
        <v>0</v>
      </c>
      <c r="N19" s="527"/>
      <c r="O19" s="528"/>
      <c r="P19" s="528"/>
      <c r="Q19" s="528"/>
      <c r="R19" s="530"/>
      <c r="S19" s="531"/>
      <c r="T19" s="532"/>
      <c r="U19" s="533"/>
      <c r="V19" s="524" t="str">
        <f t="shared" si="0"/>
        <v/>
      </c>
      <c r="W19" s="525"/>
      <c r="X19" s="525"/>
      <c r="Y19" s="525"/>
      <c r="Z19" s="525"/>
      <c r="AA19" s="525"/>
      <c r="AB19" s="526"/>
      <c r="AC19" s="565" t="s">
        <v>34</v>
      </c>
      <c r="AD19" s="362"/>
      <c r="AE19" s="362"/>
      <c r="AF19" s="529" t="s">
        <v>211</v>
      </c>
      <c r="AG19" s="362"/>
      <c r="AH19" s="362"/>
      <c r="AI19" s="362" t="s">
        <v>32</v>
      </c>
      <c r="AJ19" s="362"/>
      <c r="AK19" s="362"/>
      <c r="AL19" s="344" t="str">
        <f>IF($V12="","",$V12)</f>
        <v/>
      </c>
      <c r="AM19" s="344"/>
      <c r="AN19" s="344"/>
      <c r="AO19" s="344"/>
      <c r="AP19" s="344"/>
      <c r="AQ19" s="462" t="str">
        <f>IF(OR($AL19="",$AL20="",$AL21="",$AL22="",$AL23=""),"",SUM($AL19:$AP23))</f>
        <v/>
      </c>
      <c r="AR19" s="463"/>
      <c r="AS19" s="463"/>
      <c r="AT19" s="463"/>
      <c r="AU19" s="464"/>
      <c r="AV19" s="465" t="str">
        <f>IF(OR($AL19="",$AL20="",$AL21="",$AL22="",$AL23="",$AL24="",$AL25="",$AL26="",$AL27="",$AL28=""),"",SUM($AL19:$AP28))</f>
        <v/>
      </c>
      <c r="AW19" s="466"/>
      <c r="AX19" s="466"/>
      <c r="AY19" s="466"/>
      <c r="AZ19" s="466"/>
      <c r="BA19" s="466"/>
      <c r="BB19" s="467"/>
    </row>
    <row r="20" spans="2:54" ht="16.5" customHeight="1" x14ac:dyDescent="0.15">
      <c r="B20" s="356"/>
      <c r="C20" s="357"/>
      <c r="D20" s="357"/>
      <c r="E20" s="357"/>
      <c r="F20" s="431"/>
      <c r="G20" s="431"/>
      <c r="H20" s="431"/>
      <c r="I20" s="431"/>
      <c r="J20" s="357" t="s">
        <v>34</v>
      </c>
      <c r="K20" s="357"/>
      <c r="L20" s="357"/>
      <c r="M20" s="527">
        <f>IF('１'!$W$12="","",IF(OR(数量ＤＢ!$BZ$7&lt;&gt;"",数量ＤＢ!$BZ$7&lt;&gt;0),数量ＤＢ!$CP19,""))</f>
        <v>0</v>
      </c>
      <c r="N20" s="527"/>
      <c r="O20" s="528"/>
      <c r="P20" s="528"/>
      <c r="Q20" s="528"/>
      <c r="R20" s="530"/>
      <c r="S20" s="531"/>
      <c r="T20" s="532"/>
      <c r="U20" s="533"/>
      <c r="V20" s="524" t="str">
        <f t="shared" si="0"/>
        <v/>
      </c>
      <c r="W20" s="525"/>
      <c r="X20" s="525"/>
      <c r="Y20" s="525"/>
      <c r="Z20" s="525"/>
      <c r="AA20" s="525"/>
      <c r="AB20" s="526"/>
      <c r="AC20" s="566"/>
      <c r="AD20" s="357"/>
      <c r="AE20" s="357"/>
      <c r="AF20" s="357"/>
      <c r="AG20" s="357"/>
      <c r="AH20" s="357"/>
      <c r="AI20" s="538" t="s">
        <v>37</v>
      </c>
      <c r="AJ20" s="538"/>
      <c r="AK20" s="357"/>
      <c r="AL20" s="348" t="str">
        <f>IF($V16="","",$V16)</f>
        <v/>
      </c>
      <c r="AM20" s="348"/>
      <c r="AN20" s="348"/>
      <c r="AO20" s="348"/>
      <c r="AP20" s="348"/>
      <c r="AQ20" s="414"/>
      <c r="AR20" s="415"/>
      <c r="AS20" s="415"/>
      <c r="AT20" s="415"/>
      <c r="AU20" s="416"/>
      <c r="AV20" s="442"/>
      <c r="AW20" s="443"/>
      <c r="AX20" s="443"/>
      <c r="AY20" s="443"/>
      <c r="AZ20" s="443"/>
      <c r="BA20" s="443"/>
      <c r="BB20" s="444"/>
    </row>
    <row r="21" spans="2:54" ht="16.5" customHeight="1" x14ac:dyDescent="0.15">
      <c r="B21" s="356"/>
      <c r="C21" s="357"/>
      <c r="D21" s="357"/>
      <c r="E21" s="357"/>
      <c r="F21" s="431"/>
      <c r="G21" s="431"/>
      <c r="H21" s="431"/>
      <c r="I21" s="431"/>
      <c r="J21" s="357" t="s">
        <v>35</v>
      </c>
      <c r="K21" s="357"/>
      <c r="L21" s="357"/>
      <c r="M21" s="527">
        <f>IF('１'!$W$12="","",IF(OR(数量ＤＢ!$BZ$7&lt;&gt;"",数量ＤＢ!$BZ$7&lt;&gt;0),数量ＤＢ!$CP20,""))</f>
        <v>0</v>
      </c>
      <c r="N21" s="527"/>
      <c r="O21" s="528"/>
      <c r="P21" s="528"/>
      <c r="Q21" s="528"/>
      <c r="R21" s="530"/>
      <c r="S21" s="531"/>
      <c r="T21" s="532"/>
      <c r="U21" s="533"/>
      <c r="V21" s="524" t="str">
        <f t="shared" si="0"/>
        <v/>
      </c>
      <c r="W21" s="525"/>
      <c r="X21" s="525"/>
      <c r="Y21" s="525"/>
      <c r="Z21" s="525"/>
      <c r="AA21" s="525"/>
      <c r="AB21" s="526"/>
      <c r="AC21" s="566"/>
      <c r="AD21" s="357"/>
      <c r="AE21" s="357"/>
      <c r="AF21" s="357"/>
      <c r="AG21" s="357"/>
      <c r="AH21" s="357"/>
      <c r="AI21" s="538" t="s">
        <v>38</v>
      </c>
      <c r="AJ21" s="538"/>
      <c r="AK21" s="357"/>
      <c r="AL21" s="348" t="str">
        <f>IF($V20="","",$V20)</f>
        <v/>
      </c>
      <c r="AM21" s="348"/>
      <c r="AN21" s="348"/>
      <c r="AO21" s="348"/>
      <c r="AP21" s="348"/>
      <c r="AQ21" s="414"/>
      <c r="AR21" s="415"/>
      <c r="AS21" s="415"/>
      <c r="AT21" s="415"/>
      <c r="AU21" s="416"/>
      <c r="AV21" s="442"/>
      <c r="AW21" s="443"/>
      <c r="AX21" s="443"/>
      <c r="AY21" s="443"/>
      <c r="AZ21" s="443"/>
      <c r="BA21" s="443"/>
      <c r="BB21" s="444"/>
    </row>
    <row r="22" spans="2:54" ht="16.5" customHeight="1" x14ac:dyDescent="0.15">
      <c r="B22" s="356"/>
      <c r="C22" s="357"/>
      <c r="D22" s="357"/>
      <c r="E22" s="357"/>
      <c r="F22" s="365"/>
      <c r="G22" s="365"/>
      <c r="H22" s="365"/>
      <c r="I22" s="365"/>
      <c r="J22" s="357" t="s">
        <v>36</v>
      </c>
      <c r="K22" s="357"/>
      <c r="L22" s="357"/>
      <c r="M22" s="527">
        <f>IF('１'!$W$12="","",IF(OR(数量ＤＢ!$BZ$7&lt;&gt;"",数量ＤＢ!$BZ$7&lt;&gt;0),数量ＤＢ!$CP21,""))</f>
        <v>0</v>
      </c>
      <c r="N22" s="527"/>
      <c r="O22" s="528"/>
      <c r="P22" s="528"/>
      <c r="Q22" s="528"/>
      <c r="R22" s="530"/>
      <c r="S22" s="531"/>
      <c r="T22" s="532"/>
      <c r="U22" s="533"/>
      <c r="V22" s="524" t="str">
        <f t="shared" si="0"/>
        <v/>
      </c>
      <c r="W22" s="525"/>
      <c r="X22" s="525"/>
      <c r="Y22" s="525"/>
      <c r="Z22" s="525"/>
      <c r="AA22" s="525"/>
      <c r="AB22" s="526"/>
      <c r="AC22" s="566"/>
      <c r="AD22" s="357"/>
      <c r="AE22" s="357"/>
      <c r="AF22" s="357"/>
      <c r="AG22" s="357"/>
      <c r="AH22" s="357"/>
      <c r="AI22" s="538" t="s">
        <v>30</v>
      </c>
      <c r="AJ22" s="538"/>
      <c r="AK22" s="357"/>
      <c r="AL22" s="348" t="str">
        <f>IF($V24="","",$V24)</f>
        <v/>
      </c>
      <c r="AM22" s="348"/>
      <c r="AN22" s="348"/>
      <c r="AO22" s="348"/>
      <c r="AP22" s="348"/>
      <c r="AQ22" s="414"/>
      <c r="AR22" s="415"/>
      <c r="AS22" s="415"/>
      <c r="AT22" s="415"/>
      <c r="AU22" s="416"/>
      <c r="AV22" s="442"/>
      <c r="AW22" s="443"/>
      <c r="AX22" s="443"/>
      <c r="AY22" s="443"/>
      <c r="AZ22" s="443"/>
      <c r="BA22" s="443"/>
      <c r="BB22" s="444"/>
    </row>
    <row r="23" spans="2:54" ht="16.5" customHeight="1" x14ac:dyDescent="0.15">
      <c r="B23" s="356"/>
      <c r="C23" s="357"/>
      <c r="D23" s="357"/>
      <c r="E23" s="357"/>
      <c r="F23" s="534" t="s">
        <v>231</v>
      </c>
      <c r="G23" s="534"/>
      <c r="H23" s="534"/>
      <c r="I23" s="380"/>
      <c r="J23" s="357" t="s">
        <v>33</v>
      </c>
      <c r="K23" s="357"/>
      <c r="L23" s="357"/>
      <c r="M23" s="527">
        <f>IF('１'!$W$12="","",IF(OR(数量ＤＢ!$BZ$7&lt;&gt;"",数量ＤＢ!$BZ$7&lt;&gt;0),数量ＤＢ!$CP22,""))</f>
        <v>0</v>
      </c>
      <c r="N23" s="527"/>
      <c r="O23" s="528"/>
      <c r="P23" s="528"/>
      <c r="Q23" s="528"/>
      <c r="R23" s="530"/>
      <c r="S23" s="531"/>
      <c r="T23" s="532"/>
      <c r="U23" s="533"/>
      <c r="V23" s="524" t="str">
        <f t="shared" si="0"/>
        <v/>
      </c>
      <c r="W23" s="525"/>
      <c r="X23" s="525"/>
      <c r="Y23" s="525"/>
      <c r="Z23" s="525"/>
      <c r="AA23" s="525"/>
      <c r="AB23" s="526"/>
      <c r="AC23" s="566"/>
      <c r="AD23" s="357"/>
      <c r="AE23" s="357"/>
      <c r="AF23" s="357"/>
      <c r="AG23" s="357"/>
      <c r="AH23" s="357"/>
      <c r="AI23" s="538" t="s">
        <v>39</v>
      </c>
      <c r="AJ23" s="538"/>
      <c r="AK23" s="357"/>
      <c r="AL23" s="348" t="str">
        <f>IF($V28="","",$V28)</f>
        <v/>
      </c>
      <c r="AM23" s="348"/>
      <c r="AN23" s="348"/>
      <c r="AO23" s="348"/>
      <c r="AP23" s="348"/>
      <c r="AQ23" s="414"/>
      <c r="AR23" s="415"/>
      <c r="AS23" s="415"/>
      <c r="AT23" s="415"/>
      <c r="AU23" s="416"/>
      <c r="AV23" s="442"/>
      <c r="AW23" s="443"/>
      <c r="AX23" s="443"/>
      <c r="AY23" s="443"/>
      <c r="AZ23" s="443"/>
      <c r="BA23" s="443"/>
      <c r="BB23" s="444"/>
    </row>
    <row r="24" spans="2:54" ht="16.5" customHeight="1" x14ac:dyDescent="0.15">
      <c r="B24" s="356"/>
      <c r="C24" s="357"/>
      <c r="D24" s="357"/>
      <c r="E24" s="357"/>
      <c r="F24" s="431"/>
      <c r="G24" s="431"/>
      <c r="H24" s="431"/>
      <c r="I24" s="431"/>
      <c r="J24" s="357" t="s">
        <v>34</v>
      </c>
      <c r="K24" s="357"/>
      <c r="L24" s="357"/>
      <c r="M24" s="527">
        <f>IF('１'!$W$12="","",IF(OR(数量ＤＢ!$BZ$7&lt;&gt;"",数量ＤＢ!$BZ$7&lt;&gt;0),数量ＤＢ!$CP23,""))</f>
        <v>0</v>
      </c>
      <c r="N24" s="527"/>
      <c r="O24" s="528"/>
      <c r="P24" s="528"/>
      <c r="Q24" s="528"/>
      <c r="R24" s="530"/>
      <c r="S24" s="531"/>
      <c r="T24" s="532"/>
      <c r="U24" s="533"/>
      <c r="V24" s="524" t="str">
        <f t="shared" si="0"/>
        <v/>
      </c>
      <c r="W24" s="525"/>
      <c r="X24" s="525"/>
      <c r="Y24" s="525"/>
      <c r="Z24" s="525"/>
      <c r="AA24" s="525"/>
      <c r="AB24" s="526"/>
      <c r="AC24" s="566"/>
      <c r="AD24" s="357"/>
      <c r="AE24" s="357"/>
      <c r="AF24" s="538" t="s">
        <v>213</v>
      </c>
      <c r="AG24" s="357"/>
      <c r="AH24" s="357"/>
      <c r="AI24" s="357" t="s">
        <v>32</v>
      </c>
      <c r="AJ24" s="357"/>
      <c r="AK24" s="357"/>
      <c r="AL24" s="348" t="str">
        <f>IF($V34="","",$V34)</f>
        <v/>
      </c>
      <c r="AM24" s="348"/>
      <c r="AN24" s="348"/>
      <c r="AO24" s="348"/>
      <c r="AP24" s="348"/>
      <c r="AQ24" s="400" t="str">
        <f>IF(OR($AL24="",$AL25="",$AL26="",$AL27="",$AL28=""),"",SUM($AL24:$AP28))</f>
        <v/>
      </c>
      <c r="AR24" s="575"/>
      <c r="AS24" s="575"/>
      <c r="AT24" s="575"/>
      <c r="AU24" s="576"/>
      <c r="AV24" s="442"/>
      <c r="AW24" s="443"/>
      <c r="AX24" s="443"/>
      <c r="AY24" s="443"/>
      <c r="AZ24" s="443"/>
      <c r="BA24" s="443"/>
      <c r="BB24" s="444"/>
    </row>
    <row r="25" spans="2:54" ht="16.5" customHeight="1" x14ac:dyDescent="0.15">
      <c r="B25" s="356"/>
      <c r="C25" s="357"/>
      <c r="D25" s="357"/>
      <c r="E25" s="357"/>
      <c r="F25" s="431"/>
      <c r="G25" s="431"/>
      <c r="H25" s="431"/>
      <c r="I25" s="431"/>
      <c r="J25" s="357" t="s">
        <v>35</v>
      </c>
      <c r="K25" s="357"/>
      <c r="L25" s="357"/>
      <c r="M25" s="527">
        <f>IF('１'!$W$12="","",IF(OR(数量ＤＢ!$BZ$7&lt;&gt;"",数量ＤＢ!$BZ$7&lt;&gt;0),数量ＤＢ!$CP24,""))</f>
        <v>0</v>
      </c>
      <c r="N25" s="527"/>
      <c r="O25" s="528"/>
      <c r="P25" s="528"/>
      <c r="Q25" s="528"/>
      <c r="R25" s="530"/>
      <c r="S25" s="531"/>
      <c r="T25" s="532"/>
      <c r="U25" s="533"/>
      <c r="V25" s="524" t="str">
        <f t="shared" si="0"/>
        <v/>
      </c>
      <c r="W25" s="525"/>
      <c r="X25" s="525"/>
      <c r="Y25" s="525"/>
      <c r="Z25" s="525"/>
      <c r="AA25" s="525"/>
      <c r="AB25" s="526"/>
      <c r="AC25" s="566"/>
      <c r="AD25" s="357"/>
      <c r="AE25" s="357"/>
      <c r="AF25" s="357"/>
      <c r="AG25" s="357"/>
      <c r="AH25" s="357"/>
      <c r="AI25" s="538" t="s">
        <v>37</v>
      </c>
      <c r="AJ25" s="538"/>
      <c r="AK25" s="357"/>
      <c r="AL25" s="348" t="str">
        <f>IF($V38="","",$V38)</f>
        <v/>
      </c>
      <c r="AM25" s="348"/>
      <c r="AN25" s="348"/>
      <c r="AO25" s="348"/>
      <c r="AP25" s="348"/>
      <c r="AQ25" s="414"/>
      <c r="AR25" s="415"/>
      <c r="AS25" s="415"/>
      <c r="AT25" s="415"/>
      <c r="AU25" s="416"/>
      <c r="AV25" s="442"/>
      <c r="AW25" s="443"/>
      <c r="AX25" s="443"/>
      <c r="AY25" s="443"/>
      <c r="AZ25" s="443"/>
      <c r="BA25" s="443"/>
      <c r="BB25" s="444"/>
    </row>
    <row r="26" spans="2:54" ht="16.5" customHeight="1" x14ac:dyDescent="0.15">
      <c r="B26" s="356"/>
      <c r="C26" s="357"/>
      <c r="D26" s="357"/>
      <c r="E26" s="357"/>
      <c r="F26" s="365"/>
      <c r="G26" s="365"/>
      <c r="H26" s="365"/>
      <c r="I26" s="365"/>
      <c r="J26" s="357" t="s">
        <v>36</v>
      </c>
      <c r="K26" s="357"/>
      <c r="L26" s="357"/>
      <c r="M26" s="527">
        <f>IF('１'!$W$12="","",IF(OR(数量ＤＢ!$BZ$7&lt;&gt;"",数量ＤＢ!$BZ$7&lt;&gt;0),数量ＤＢ!$CP25,""))</f>
        <v>0</v>
      </c>
      <c r="N26" s="527"/>
      <c r="O26" s="528"/>
      <c r="P26" s="528"/>
      <c r="Q26" s="528"/>
      <c r="R26" s="530"/>
      <c r="S26" s="531"/>
      <c r="T26" s="532"/>
      <c r="U26" s="533"/>
      <c r="V26" s="524" t="str">
        <f t="shared" si="0"/>
        <v/>
      </c>
      <c r="W26" s="525"/>
      <c r="X26" s="525"/>
      <c r="Y26" s="525"/>
      <c r="Z26" s="525"/>
      <c r="AA26" s="525"/>
      <c r="AB26" s="526"/>
      <c r="AC26" s="566"/>
      <c r="AD26" s="357"/>
      <c r="AE26" s="357"/>
      <c r="AF26" s="357"/>
      <c r="AG26" s="357"/>
      <c r="AH26" s="357"/>
      <c r="AI26" s="538" t="s">
        <v>38</v>
      </c>
      <c r="AJ26" s="538"/>
      <c r="AK26" s="357"/>
      <c r="AL26" s="348" t="str">
        <f>IF($V42="","",$V42)</f>
        <v/>
      </c>
      <c r="AM26" s="348"/>
      <c r="AN26" s="348"/>
      <c r="AO26" s="348"/>
      <c r="AP26" s="348"/>
      <c r="AQ26" s="414"/>
      <c r="AR26" s="415"/>
      <c r="AS26" s="415"/>
      <c r="AT26" s="415"/>
      <c r="AU26" s="416"/>
      <c r="AV26" s="442"/>
      <c r="AW26" s="443"/>
      <c r="AX26" s="443"/>
      <c r="AY26" s="443"/>
      <c r="AZ26" s="443"/>
      <c r="BA26" s="443"/>
      <c r="BB26" s="444"/>
    </row>
    <row r="27" spans="2:54" ht="16.5" customHeight="1" x14ac:dyDescent="0.15">
      <c r="B27" s="356"/>
      <c r="C27" s="357"/>
      <c r="D27" s="357"/>
      <c r="E27" s="357"/>
      <c r="F27" s="534" t="s">
        <v>39</v>
      </c>
      <c r="G27" s="534"/>
      <c r="H27" s="534"/>
      <c r="I27" s="380"/>
      <c r="J27" s="357" t="s">
        <v>33</v>
      </c>
      <c r="K27" s="357"/>
      <c r="L27" s="357"/>
      <c r="M27" s="527">
        <f>IF('１'!$W$12="","",IF(OR(数量ＤＢ!$BZ$7&lt;&gt;"",数量ＤＢ!$BZ$7&lt;&gt;0),数量ＤＢ!$CP26,""))</f>
        <v>0</v>
      </c>
      <c r="N27" s="527"/>
      <c r="O27" s="528"/>
      <c r="P27" s="528"/>
      <c r="Q27" s="528"/>
      <c r="R27" s="530"/>
      <c r="S27" s="531"/>
      <c r="T27" s="532"/>
      <c r="U27" s="533"/>
      <c r="V27" s="524" t="str">
        <f t="shared" si="0"/>
        <v/>
      </c>
      <c r="W27" s="525"/>
      <c r="X27" s="525"/>
      <c r="Y27" s="525"/>
      <c r="Z27" s="525"/>
      <c r="AA27" s="525"/>
      <c r="AB27" s="526"/>
      <c r="AC27" s="566"/>
      <c r="AD27" s="357"/>
      <c r="AE27" s="357"/>
      <c r="AF27" s="357"/>
      <c r="AG27" s="357"/>
      <c r="AH27" s="357"/>
      <c r="AI27" s="538" t="s">
        <v>30</v>
      </c>
      <c r="AJ27" s="538"/>
      <c r="AK27" s="357"/>
      <c r="AL27" s="348" t="str">
        <f>IF($V46="","",$V46)</f>
        <v/>
      </c>
      <c r="AM27" s="348"/>
      <c r="AN27" s="348"/>
      <c r="AO27" s="348"/>
      <c r="AP27" s="348"/>
      <c r="AQ27" s="414"/>
      <c r="AR27" s="415"/>
      <c r="AS27" s="415"/>
      <c r="AT27" s="415"/>
      <c r="AU27" s="416"/>
      <c r="AV27" s="442"/>
      <c r="AW27" s="443"/>
      <c r="AX27" s="443"/>
      <c r="AY27" s="443"/>
      <c r="AZ27" s="443"/>
      <c r="BA27" s="443"/>
      <c r="BB27" s="444"/>
    </row>
    <row r="28" spans="2:54" ht="16.5" customHeight="1" x14ac:dyDescent="0.15">
      <c r="B28" s="356"/>
      <c r="C28" s="357"/>
      <c r="D28" s="357"/>
      <c r="E28" s="357"/>
      <c r="F28" s="431"/>
      <c r="G28" s="431"/>
      <c r="H28" s="431"/>
      <c r="I28" s="431"/>
      <c r="J28" s="357" t="s">
        <v>34</v>
      </c>
      <c r="K28" s="357"/>
      <c r="L28" s="357"/>
      <c r="M28" s="527">
        <f>IF('１'!$W$12="","",IF(OR(数量ＤＢ!$BZ$7&lt;&gt;"",数量ＤＢ!$BZ$7&lt;&gt;0),数量ＤＢ!$CP27,""))</f>
        <v>0</v>
      </c>
      <c r="N28" s="527"/>
      <c r="O28" s="528"/>
      <c r="P28" s="528"/>
      <c r="Q28" s="528"/>
      <c r="R28" s="530"/>
      <c r="S28" s="531"/>
      <c r="T28" s="532"/>
      <c r="U28" s="533"/>
      <c r="V28" s="524" t="str">
        <f t="shared" si="0"/>
        <v/>
      </c>
      <c r="W28" s="525"/>
      <c r="X28" s="525"/>
      <c r="Y28" s="525"/>
      <c r="Z28" s="525"/>
      <c r="AA28" s="525"/>
      <c r="AB28" s="526"/>
      <c r="AC28" s="567"/>
      <c r="AD28" s="383"/>
      <c r="AE28" s="383"/>
      <c r="AF28" s="383"/>
      <c r="AG28" s="383"/>
      <c r="AH28" s="383"/>
      <c r="AI28" s="583" t="s">
        <v>39</v>
      </c>
      <c r="AJ28" s="583"/>
      <c r="AK28" s="383"/>
      <c r="AL28" s="377" t="str">
        <f>IF($V50="","",$V50)</f>
        <v/>
      </c>
      <c r="AM28" s="377"/>
      <c r="AN28" s="377"/>
      <c r="AO28" s="377"/>
      <c r="AP28" s="377"/>
      <c r="AQ28" s="577"/>
      <c r="AR28" s="578"/>
      <c r="AS28" s="578"/>
      <c r="AT28" s="578"/>
      <c r="AU28" s="579"/>
      <c r="AV28" s="541"/>
      <c r="AW28" s="542"/>
      <c r="AX28" s="542"/>
      <c r="AY28" s="542"/>
      <c r="AZ28" s="542"/>
      <c r="BA28" s="542"/>
      <c r="BB28" s="543"/>
    </row>
    <row r="29" spans="2:54" ht="16.5" customHeight="1" x14ac:dyDescent="0.15">
      <c r="B29" s="356"/>
      <c r="C29" s="357"/>
      <c r="D29" s="357"/>
      <c r="E29" s="357"/>
      <c r="F29" s="431"/>
      <c r="G29" s="431"/>
      <c r="H29" s="431"/>
      <c r="I29" s="431"/>
      <c r="J29" s="357" t="s">
        <v>35</v>
      </c>
      <c r="K29" s="357"/>
      <c r="L29" s="357"/>
      <c r="M29" s="527">
        <f>IF('１'!$W$12="","",IF(OR(数量ＤＢ!$BZ$7&lt;&gt;"",数量ＤＢ!$BZ$7&lt;&gt;0),数量ＤＢ!$CP28,""))</f>
        <v>0</v>
      </c>
      <c r="N29" s="527"/>
      <c r="O29" s="528"/>
      <c r="P29" s="528"/>
      <c r="Q29" s="528"/>
      <c r="R29" s="530"/>
      <c r="S29" s="531"/>
      <c r="T29" s="532"/>
      <c r="U29" s="533"/>
      <c r="V29" s="524" t="str">
        <f t="shared" si="0"/>
        <v/>
      </c>
      <c r="W29" s="525"/>
      <c r="X29" s="525"/>
      <c r="Y29" s="525"/>
      <c r="Z29" s="525"/>
      <c r="AA29" s="525"/>
      <c r="AB29" s="526"/>
      <c r="AC29" s="565" t="s">
        <v>46</v>
      </c>
      <c r="AD29" s="362"/>
      <c r="AE29" s="362"/>
      <c r="AF29" s="529" t="s">
        <v>211</v>
      </c>
      <c r="AG29" s="362"/>
      <c r="AH29" s="362"/>
      <c r="AI29" s="362" t="s">
        <v>32</v>
      </c>
      <c r="AJ29" s="362"/>
      <c r="AK29" s="362"/>
      <c r="AL29" s="344" t="str">
        <f>IF($V13="","",$V13)</f>
        <v/>
      </c>
      <c r="AM29" s="344"/>
      <c r="AN29" s="344"/>
      <c r="AO29" s="344"/>
      <c r="AP29" s="344"/>
      <c r="AQ29" s="462" t="str">
        <f>IF(OR($AL29="",$AL30="",$AL31="",$AL32="",$AL33=""),"",SUM($AL29:$AP33))</f>
        <v/>
      </c>
      <c r="AR29" s="463"/>
      <c r="AS29" s="463"/>
      <c r="AT29" s="463"/>
      <c r="AU29" s="464"/>
      <c r="AV29" s="465" t="str">
        <f>IF(OR($AL29="",$AL30="",$AL31="",$AL32="",$AL33="",$AL34="",$AL35="",$AL36="",$AL37="",$AL38=""),"",SUM($AL29:$AP38))</f>
        <v/>
      </c>
      <c r="AW29" s="466"/>
      <c r="AX29" s="466"/>
      <c r="AY29" s="466"/>
      <c r="AZ29" s="466"/>
      <c r="BA29" s="466"/>
      <c r="BB29" s="467"/>
    </row>
    <row r="30" spans="2:54" ht="16.5" customHeight="1" x14ac:dyDescent="0.15">
      <c r="B30" s="382"/>
      <c r="C30" s="383"/>
      <c r="D30" s="383"/>
      <c r="E30" s="383"/>
      <c r="F30" s="420"/>
      <c r="G30" s="420"/>
      <c r="H30" s="420"/>
      <c r="I30" s="420"/>
      <c r="J30" s="383" t="s">
        <v>36</v>
      </c>
      <c r="K30" s="383"/>
      <c r="L30" s="383"/>
      <c r="M30" s="553">
        <f>IF('１'!$W$12="","",IF(OR(数量ＤＢ!$BZ$7&lt;&gt;"",数量ＤＢ!$BZ$7&lt;&gt;0),数量ＤＢ!$CP29,""))</f>
        <v>0</v>
      </c>
      <c r="N30" s="553"/>
      <c r="O30" s="554"/>
      <c r="P30" s="554"/>
      <c r="Q30" s="554"/>
      <c r="R30" s="549"/>
      <c r="S30" s="550"/>
      <c r="T30" s="551"/>
      <c r="U30" s="552"/>
      <c r="V30" s="562" t="str">
        <f t="shared" si="0"/>
        <v/>
      </c>
      <c r="W30" s="563"/>
      <c r="X30" s="563"/>
      <c r="Y30" s="563"/>
      <c r="Z30" s="563"/>
      <c r="AA30" s="563"/>
      <c r="AB30" s="564"/>
      <c r="AC30" s="566"/>
      <c r="AD30" s="357"/>
      <c r="AE30" s="357"/>
      <c r="AF30" s="357"/>
      <c r="AG30" s="357"/>
      <c r="AH30" s="357"/>
      <c r="AI30" s="538" t="s">
        <v>37</v>
      </c>
      <c r="AJ30" s="538"/>
      <c r="AK30" s="357"/>
      <c r="AL30" s="348" t="str">
        <f>IF($V17="","",$V17)</f>
        <v/>
      </c>
      <c r="AM30" s="348"/>
      <c r="AN30" s="348"/>
      <c r="AO30" s="348"/>
      <c r="AP30" s="348"/>
      <c r="AQ30" s="414"/>
      <c r="AR30" s="415"/>
      <c r="AS30" s="415"/>
      <c r="AT30" s="415"/>
      <c r="AU30" s="416"/>
      <c r="AV30" s="442"/>
      <c r="AW30" s="443"/>
      <c r="AX30" s="443"/>
      <c r="AY30" s="443"/>
      <c r="AZ30" s="443"/>
      <c r="BA30" s="443"/>
      <c r="BB30" s="444"/>
    </row>
    <row r="31" spans="2:54" ht="16.5" customHeight="1" x14ac:dyDescent="0.15">
      <c r="B31" s="548" t="s">
        <v>225</v>
      </c>
      <c r="C31" s="362"/>
      <c r="D31" s="362"/>
      <c r="E31" s="362"/>
      <c r="F31" s="529" t="s">
        <v>227</v>
      </c>
      <c r="G31" s="529"/>
      <c r="H31" s="529"/>
      <c r="I31" s="362"/>
      <c r="J31" s="362" t="s">
        <v>29</v>
      </c>
      <c r="K31" s="362"/>
      <c r="L31" s="362"/>
      <c r="M31" s="539">
        <f>IF('１'!$W$12="","",IF(OR(数量ＤＢ!$BZ$7&lt;&gt;"",数量ＤＢ!$BZ$7&lt;&gt;0),数量ＤＢ!$CP30,""))</f>
        <v>0</v>
      </c>
      <c r="N31" s="539"/>
      <c r="O31" s="540"/>
      <c r="P31" s="540"/>
      <c r="Q31" s="540"/>
      <c r="R31" s="544"/>
      <c r="S31" s="545"/>
      <c r="T31" s="546"/>
      <c r="U31" s="547"/>
      <c r="V31" s="559" t="str">
        <f t="shared" si="0"/>
        <v/>
      </c>
      <c r="W31" s="560"/>
      <c r="X31" s="560"/>
      <c r="Y31" s="560"/>
      <c r="Z31" s="560"/>
      <c r="AA31" s="560"/>
      <c r="AB31" s="561"/>
      <c r="AC31" s="566"/>
      <c r="AD31" s="357"/>
      <c r="AE31" s="357"/>
      <c r="AF31" s="357"/>
      <c r="AG31" s="357"/>
      <c r="AH31" s="357"/>
      <c r="AI31" s="538" t="s">
        <v>38</v>
      </c>
      <c r="AJ31" s="538"/>
      <c r="AK31" s="357"/>
      <c r="AL31" s="348" t="str">
        <f>IF($V21="","",$V21)</f>
        <v/>
      </c>
      <c r="AM31" s="348"/>
      <c r="AN31" s="348"/>
      <c r="AO31" s="348"/>
      <c r="AP31" s="348"/>
      <c r="AQ31" s="414"/>
      <c r="AR31" s="415"/>
      <c r="AS31" s="415"/>
      <c r="AT31" s="415"/>
      <c r="AU31" s="416"/>
      <c r="AV31" s="442"/>
      <c r="AW31" s="443"/>
      <c r="AX31" s="443"/>
      <c r="AY31" s="443"/>
      <c r="AZ31" s="443"/>
      <c r="BA31" s="443"/>
      <c r="BB31" s="444"/>
    </row>
    <row r="32" spans="2:54" ht="16.5" customHeight="1" x14ac:dyDescent="0.15">
      <c r="B32" s="356"/>
      <c r="C32" s="357"/>
      <c r="D32" s="357"/>
      <c r="E32" s="357"/>
      <c r="F32" s="357">
        <v>13</v>
      </c>
      <c r="G32" s="357"/>
      <c r="H32" s="357"/>
      <c r="I32" s="357"/>
      <c r="J32" s="357" t="s">
        <v>29</v>
      </c>
      <c r="K32" s="357"/>
      <c r="L32" s="357"/>
      <c r="M32" s="527">
        <f>IF('１'!$W$12="","",IF(OR(数量ＤＢ!$BZ$7&lt;&gt;"",数量ＤＢ!$BZ$7&lt;&gt;0),数量ＤＢ!$CP31,""))</f>
        <v>0</v>
      </c>
      <c r="N32" s="527"/>
      <c r="O32" s="528"/>
      <c r="P32" s="528"/>
      <c r="Q32" s="528"/>
      <c r="R32" s="530"/>
      <c r="S32" s="531"/>
      <c r="T32" s="532"/>
      <c r="U32" s="533"/>
      <c r="V32" s="524" t="str">
        <f t="shared" si="0"/>
        <v/>
      </c>
      <c r="W32" s="525"/>
      <c r="X32" s="525"/>
      <c r="Y32" s="525"/>
      <c r="Z32" s="525"/>
      <c r="AA32" s="525"/>
      <c r="AB32" s="526"/>
      <c r="AC32" s="566"/>
      <c r="AD32" s="357"/>
      <c r="AE32" s="357"/>
      <c r="AF32" s="357"/>
      <c r="AG32" s="357"/>
      <c r="AH32" s="357"/>
      <c r="AI32" s="538" t="s">
        <v>30</v>
      </c>
      <c r="AJ32" s="538"/>
      <c r="AK32" s="357"/>
      <c r="AL32" s="348" t="str">
        <f>IF($V25="","",$V25)</f>
        <v/>
      </c>
      <c r="AM32" s="348"/>
      <c r="AN32" s="348"/>
      <c r="AO32" s="348"/>
      <c r="AP32" s="348"/>
      <c r="AQ32" s="414"/>
      <c r="AR32" s="415"/>
      <c r="AS32" s="415"/>
      <c r="AT32" s="415"/>
      <c r="AU32" s="416"/>
      <c r="AV32" s="442"/>
      <c r="AW32" s="443"/>
      <c r="AX32" s="443"/>
      <c r="AY32" s="443"/>
      <c r="AZ32" s="443"/>
      <c r="BA32" s="443"/>
      <c r="BB32" s="444"/>
    </row>
    <row r="33" spans="2:54" ht="16.5" customHeight="1" x14ac:dyDescent="0.15">
      <c r="B33" s="356"/>
      <c r="C33" s="357"/>
      <c r="D33" s="357"/>
      <c r="E33" s="357"/>
      <c r="F33" s="380" t="s">
        <v>228</v>
      </c>
      <c r="G33" s="380"/>
      <c r="H33" s="380"/>
      <c r="I33" s="380"/>
      <c r="J33" s="357" t="s">
        <v>33</v>
      </c>
      <c r="K33" s="357"/>
      <c r="L33" s="357"/>
      <c r="M33" s="527">
        <f>IF('１'!$W$12="","",IF(OR(数量ＤＢ!$BZ$7&lt;&gt;"",数量ＤＢ!$BZ$7&lt;&gt;0),数量ＤＢ!$CP32,""))</f>
        <v>0</v>
      </c>
      <c r="N33" s="527"/>
      <c r="O33" s="528"/>
      <c r="P33" s="528"/>
      <c r="Q33" s="528"/>
      <c r="R33" s="530"/>
      <c r="S33" s="531"/>
      <c r="T33" s="532"/>
      <c r="U33" s="533"/>
      <c r="V33" s="524" t="str">
        <f t="shared" si="0"/>
        <v/>
      </c>
      <c r="W33" s="525"/>
      <c r="X33" s="525"/>
      <c r="Y33" s="525"/>
      <c r="Z33" s="525"/>
      <c r="AA33" s="525"/>
      <c r="AB33" s="526"/>
      <c r="AC33" s="566"/>
      <c r="AD33" s="357"/>
      <c r="AE33" s="357"/>
      <c r="AF33" s="357"/>
      <c r="AG33" s="357"/>
      <c r="AH33" s="357"/>
      <c r="AI33" s="538" t="s">
        <v>39</v>
      </c>
      <c r="AJ33" s="538"/>
      <c r="AK33" s="357"/>
      <c r="AL33" s="348" t="str">
        <f>IF($V29="","",$V29)</f>
        <v/>
      </c>
      <c r="AM33" s="348"/>
      <c r="AN33" s="348"/>
      <c r="AO33" s="348"/>
      <c r="AP33" s="348"/>
      <c r="AQ33" s="414"/>
      <c r="AR33" s="415"/>
      <c r="AS33" s="415"/>
      <c r="AT33" s="415"/>
      <c r="AU33" s="416"/>
      <c r="AV33" s="442"/>
      <c r="AW33" s="443"/>
      <c r="AX33" s="443"/>
      <c r="AY33" s="443"/>
      <c r="AZ33" s="443"/>
      <c r="BA33" s="443"/>
      <c r="BB33" s="444"/>
    </row>
    <row r="34" spans="2:54" ht="16.5" customHeight="1" x14ac:dyDescent="0.15">
      <c r="B34" s="356"/>
      <c r="C34" s="357"/>
      <c r="D34" s="357"/>
      <c r="E34" s="357"/>
      <c r="F34" s="431"/>
      <c r="G34" s="431"/>
      <c r="H34" s="431"/>
      <c r="I34" s="431"/>
      <c r="J34" s="357" t="s">
        <v>34</v>
      </c>
      <c r="K34" s="357"/>
      <c r="L34" s="357"/>
      <c r="M34" s="527">
        <f>IF('１'!$W$12="","",IF(OR(数量ＤＢ!$BZ$7&lt;&gt;"",数量ＤＢ!$BZ$7&lt;&gt;0),数量ＤＢ!$CP33,""))</f>
        <v>0</v>
      </c>
      <c r="N34" s="527"/>
      <c r="O34" s="528"/>
      <c r="P34" s="528"/>
      <c r="Q34" s="528"/>
      <c r="R34" s="530"/>
      <c r="S34" s="531"/>
      <c r="T34" s="532"/>
      <c r="U34" s="533"/>
      <c r="V34" s="524" t="str">
        <f t="shared" si="0"/>
        <v/>
      </c>
      <c r="W34" s="525"/>
      <c r="X34" s="525"/>
      <c r="Y34" s="525"/>
      <c r="Z34" s="525"/>
      <c r="AA34" s="525"/>
      <c r="AB34" s="526"/>
      <c r="AC34" s="566"/>
      <c r="AD34" s="357"/>
      <c r="AE34" s="357"/>
      <c r="AF34" s="538" t="s">
        <v>213</v>
      </c>
      <c r="AG34" s="357"/>
      <c r="AH34" s="357"/>
      <c r="AI34" s="357" t="s">
        <v>32</v>
      </c>
      <c r="AJ34" s="357"/>
      <c r="AK34" s="357"/>
      <c r="AL34" s="348" t="str">
        <f>IF($V35="","",$V35)</f>
        <v/>
      </c>
      <c r="AM34" s="348"/>
      <c r="AN34" s="348"/>
      <c r="AO34" s="348"/>
      <c r="AP34" s="348"/>
      <c r="AQ34" s="400" t="str">
        <f>IF(OR($AL34="",$AL35="",$AL36="",$AL37="",$AL38=""),"",SUM($AL34:$AP38))</f>
        <v/>
      </c>
      <c r="AR34" s="575"/>
      <c r="AS34" s="575"/>
      <c r="AT34" s="575"/>
      <c r="AU34" s="576"/>
      <c r="AV34" s="442"/>
      <c r="AW34" s="443"/>
      <c r="AX34" s="443"/>
      <c r="AY34" s="443"/>
      <c r="AZ34" s="443"/>
      <c r="BA34" s="443"/>
      <c r="BB34" s="444"/>
    </row>
    <row r="35" spans="2:54" ht="16.5" customHeight="1" x14ac:dyDescent="0.15">
      <c r="B35" s="356"/>
      <c r="C35" s="357"/>
      <c r="D35" s="357"/>
      <c r="E35" s="357"/>
      <c r="F35" s="431"/>
      <c r="G35" s="431"/>
      <c r="H35" s="431"/>
      <c r="I35" s="431"/>
      <c r="J35" s="357" t="s">
        <v>35</v>
      </c>
      <c r="K35" s="357"/>
      <c r="L35" s="357"/>
      <c r="M35" s="527">
        <f>IF('１'!$W$12="","",IF(OR(数量ＤＢ!$BZ$7&lt;&gt;"",数量ＤＢ!$BZ$7&lt;&gt;0),数量ＤＢ!$CP34,""))</f>
        <v>0</v>
      </c>
      <c r="N35" s="527"/>
      <c r="O35" s="528"/>
      <c r="P35" s="528"/>
      <c r="Q35" s="528"/>
      <c r="R35" s="530"/>
      <c r="S35" s="531"/>
      <c r="T35" s="532"/>
      <c r="U35" s="533"/>
      <c r="V35" s="524" t="str">
        <f t="shared" si="0"/>
        <v/>
      </c>
      <c r="W35" s="525"/>
      <c r="X35" s="525"/>
      <c r="Y35" s="525"/>
      <c r="Z35" s="525"/>
      <c r="AA35" s="525"/>
      <c r="AB35" s="526"/>
      <c r="AC35" s="566"/>
      <c r="AD35" s="357"/>
      <c r="AE35" s="357"/>
      <c r="AF35" s="357"/>
      <c r="AG35" s="357"/>
      <c r="AH35" s="357"/>
      <c r="AI35" s="538" t="s">
        <v>37</v>
      </c>
      <c r="AJ35" s="538"/>
      <c r="AK35" s="357"/>
      <c r="AL35" s="348" t="str">
        <f>IF($V39="","",$V39)</f>
        <v/>
      </c>
      <c r="AM35" s="348"/>
      <c r="AN35" s="348"/>
      <c r="AO35" s="348"/>
      <c r="AP35" s="348"/>
      <c r="AQ35" s="414"/>
      <c r="AR35" s="415"/>
      <c r="AS35" s="415"/>
      <c r="AT35" s="415"/>
      <c r="AU35" s="416"/>
      <c r="AV35" s="442"/>
      <c r="AW35" s="443"/>
      <c r="AX35" s="443"/>
      <c r="AY35" s="443"/>
      <c r="AZ35" s="443"/>
      <c r="BA35" s="443"/>
      <c r="BB35" s="444"/>
    </row>
    <row r="36" spans="2:54" ht="16.5" customHeight="1" x14ac:dyDescent="0.15">
      <c r="B36" s="356"/>
      <c r="C36" s="357"/>
      <c r="D36" s="357"/>
      <c r="E36" s="357"/>
      <c r="F36" s="365"/>
      <c r="G36" s="365"/>
      <c r="H36" s="365"/>
      <c r="I36" s="365"/>
      <c r="J36" s="357" t="s">
        <v>36</v>
      </c>
      <c r="K36" s="357"/>
      <c r="L36" s="357"/>
      <c r="M36" s="527">
        <f>IF('１'!$W$12="","",IF(OR(数量ＤＢ!$BZ$7&lt;&gt;"",数量ＤＢ!$BZ$7&lt;&gt;0),数量ＤＢ!$CP35,""))</f>
        <v>0</v>
      </c>
      <c r="N36" s="527"/>
      <c r="O36" s="528"/>
      <c r="P36" s="528"/>
      <c r="Q36" s="528"/>
      <c r="R36" s="530"/>
      <c r="S36" s="531"/>
      <c r="T36" s="532"/>
      <c r="U36" s="533"/>
      <c r="V36" s="524" t="str">
        <f t="shared" ref="V36:V52" si="1">IF($R36="","",$M36*$R36)</f>
        <v/>
      </c>
      <c r="W36" s="525"/>
      <c r="X36" s="525"/>
      <c r="Y36" s="525"/>
      <c r="Z36" s="525"/>
      <c r="AA36" s="525"/>
      <c r="AB36" s="526"/>
      <c r="AC36" s="566"/>
      <c r="AD36" s="357"/>
      <c r="AE36" s="357"/>
      <c r="AF36" s="357"/>
      <c r="AG36" s="357"/>
      <c r="AH36" s="357"/>
      <c r="AI36" s="538" t="s">
        <v>38</v>
      </c>
      <c r="AJ36" s="538"/>
      <c r="AK36" s="357"/>
      <c r="AL36" s="348" t="str">
        <f>IF($V43="","",$V43)</f>
        <v/>
      </c>
      <c r="AM36" s="348"/>
      <c r="AN36" s="348"/>
      <c r="AO36" s="348"/>
      <c r="AP36" s="348"/>
      <c r="AQ36" s="414"/>
      <c r="AR36" s="415"/>
      <c r="AS36" s="415"/>
      <c r="AT36" s="415"/>
      <c r="AU36" s="416"/>
      <c r="AV36" s="442"/>
      <c r="AW36" s="443"/>
      <c r="AX36" s="443"/>
      <c r="AY36" s="443"/>
      <c r="AZ36" s="443"/>
      <c r="BA36" s="443"/>
      <c r="BB36" s="444"/>
    </row>
    <row r="37" spans="2:54" ht="16.5" customHeight="1" x14ac:dyDescent="0.15">
      <c r="B37" s="356"/>
      <c r="C37" s="357"/>
      <c r="D37" s="357"/>
      <c r="E37" s="357"/>
      <c r="F37" s="534" t="s">
        <v>229</v>
      </c>
      <c r="G37" s="534"/>
      <c r="H37" s="534"/>
      <c r="I37" s="380"/>
      <c r="J37" s="357" t="s">
        <v>33</v>
      </c>
      <c r="K37" s="357"/>
      <c r="L37" s="357"/>
      <c r="M37" s="527">
        <f>IF('１'!$W$12="","",IF(OR(数量ＤＢ!$BZ$7&lt;&gt;"",数量ＤＢ!$BZ$7&lt;&gt;0),数量ＤＢ!$CP36,""))</f>
        <v>0</v>
      </c>
      <c r="N37" s="527"/>
      <c r="O37" s="528"/>
      <c r="P37" s="528"/>
      <c r="Q37" s="528"/>
      <c r="R37" s="530"/>
      <c r="S37" s="531"/>
      <c r="T37" s="532"/>
      <c r="U37" s="533"/>
      <c r="V37" s="524" t="str">
        <f t="shared" si="1"/>
        <v/>
      </c>
      <c r="W37" s="525"/>
      <c r="X37" s="525"/>
      <c r="Y37" s="525"/>
      <c r="Z37" s="525"/>
      <c r="AA37" s="525"/>
      <c r="AB37" s="526"/>
      <c r="AC37" s="566"/>
      <c r="AD37" s="357"/>
      <c r="AE37" s="357"/>
      <c r="AF37" s="357"/>
      <c r="AG37" s="357"/>
      <c r="AH37" s="357"/>
      <c r="AI37" s="538" t="s">
        <v>30</v>
      </c>
      <c r="AJ37" s="538"/>
      <c r="AK37" s="357"/>
      <c r="AL37" s="348" t="str">
        <f>IF($V47="","",$V47)</f>
        <v/>
      </c>
      <c r="AM37" s="348"/>
      <c r="AN37" s="348"/>
      <c r="AO37" s="348"/>
      <c r="AP37" s="348"/>
      <c r="AQ37" s="414"/>
      <c r="AR37" s="415"/>
      <c r="AS37" s="415"/>
      <c r="AT37" s="415"/>
      <c r="AU37" s="416"/>
      <c r="AV37" s="442"/>
      <c r="AW37" s="443"/>
      <c r="AX37" s="443"/>
      <c r="AY37" s="443"/>
      <c r="AZ37" s="443"/>
      <c r="BA37" s="443"/>
      <c r="BB37" s="444"/>
    </row>
    <row r="38" spans="2:54" ht="16.5" customHeight="1" x14ac:dyDescent="0.15">
      <c r="B38" s="356"/>
      <c r="C38" s="357"/>
      <c r="D38" s="357"/>
      <c r="E38" s="357"/>
      <c r="F38" s="431"/>
      <c r="G38" s="431"/>
      <c r="H38" s="431"/>
      <c r="I38" s="431"/>
      <c r="J38" s="357" t="s">
        <v>34</v>
      </c>
      <c r="K38" s="357"/>
      <c r="L38" s="357"/>
      <c r="M38" s="527">
        <f>IF('１'!$W$12="","",IF(OR(数量ＤＢ!$BZ$7&lt;&gt;"",数量ＤＢ!$BZ$7&lt;&gt;0),数量ＤＢ!$CP37,""))</f>
        <v>0</v>
      </c>
      <c r="N38" s="527"/>
      <c r="O38" s="528"/>
      <c r="P38" s="528"/>
      <c r="Q38" s="528"/>
      <c r="R38" s="530"/>
      <c r="S38" s="531"/>
      <c r="T38" s="532"/>
      <c r="U38" s="533"/>
      <c r="V38" s="524" t="str">
        <f t="shared" si="1"/>
        <v/>
      </c>
      <c r="W38" s="525"/>
      <c r="X38" s="525"/>
      <c r="Y38" s="525"/>
      <c r="Z38" s="525"/>
      <c r="AA38" s="525"/>
      <c r="AB38" s="526"/>
      <c r="AC38" s="567"/>
      <c r="AD38" s="383"/>
      <c r="AE38" s="383"/>
      <c r="AF38" s="383"/>
      <c r="AG38" s="383"/>
      <c r="AH38" s="383"/>
      <c r="AI38" s="583" t="s">
        <v>39</v>
      </c>
      <c r="AJ38" s="583"/>
      <c r="AK38" s="383"/>
      <c r="AL38" s="377" t="str">
        <f>IF($V51="","",$V51)</f>
        <v/>
      </c>
      <c r="AM38" s="377"/>
      <c r="AN38" s="377"/>
      <c r="AO38" s="377"/>
      <c r="AP38" s="377"/>
      <c r="AQ38" s="577"/>
      <c r="AR38" s="578"/>
      <c r="AS38" s="578"/>
      <c r="AT38" s="578"/>
      <c r="AU38" s="579"/>
      <c r="AV38" s="541"/>
      <c r="AW38" s="542"/>
      <c r="AX38" s="542"/>
      <c r="AY38" s="542"/>
      <c r="AZ38" s="542"/>
      <c r="BA38" s="542"/>
      <c r="BB38" s="543"/>
    </row>
    <row r="39" spans="2:54" ht="16.5" customHeight="1" x14ac:dyDescent="0.15">
      <c r="B39" s="356"/>
      <c r="C39" s="357"/>
      <c r="D39" s="357"/>
      <c r="E39" s="357"/>
      <c r="F39" s="431"/>
      <c r="G39" s="431"/>
      <c r="H39" s="431"/>
      <c r="I39" s="431"/>
      <c r="J39" s="357" t="s">
        <v>35</v>
      </c>
      <c r="K39" s="357"/>
      <c r="L39" s="357"/>
      <c r="M39" s="527">
        <f>IF('１'!$W$12="","",IF(OR(数量ＤＢ!$BZ$7&lt;&gt;"",数量ＤＢ!$BZ$7&lt;&gt;0),数量ＤＢ!$CP38,""))</f>
        <v>0</v>
      </c>
      <c r="N39" s="527"/>
      <c r="O39" s="528"/>
      <c r="P39" s="528"/>
      <c r="Q39" s="528"/>
      <c r="R39" s="530"/>
      <c r="S39" s="531"/>
      <c r="T39" s="532"/>
      <c r="U39" s="533"/>
      <c r="V39" s="524" t="str">
        <f t="shared" si="1"/>
        <v/>
      </c>
      <c r="W39" s="525"/>
      <c r="X39" s="525"/>
      <c r="Y39" s="525"/>
      <c r="Z39" s="525"/>
      <c r="AA39" s="525"/>
      <c r="AB39" s="526"/>
      <c r="AC39" s="565" t="s">
        <v>36</v>
      </c>
      <c r="AD39" s="362"/>
      <c r="AE39" s="362"/>
      <c r="AF39" s="529" t="s">
        <v>211</v>
      </c>
      <c r="AG39" s="362"/>
      <c r="AH39" s="362"/>
      <c r="AI39" s="362" t="s">
        <v>32</v>
      </c>
      <c r="AJ39" s="362"/>
      <c r="AK39" s="362"/>
      <c r="AL39" s="344" t="str">
        <f>IF($V14="","",$V14)</f>
        <v/>
      </c>
      <c r="AM39" s="344"/>
      <c r="AN39" s="344"/>
      <c r="AO39" s="344"/>
      <c r="AP39" s="344"/>
      <c r="AQ39" s="462" t="str">
        <f>IF(OR($AL39="",$AL40="",$AL41="",$AL42="",$AL43=""),"",SUM($AL39:$AP43))</f>
        <v/>
      </c>
      <c r="AR39" s="463"/>
      <c r="AS39" s="463"/>
      <c r="AT39" s="463"/>
      <c r="AU39" s="464"/>
      <c r="AV39" s="465" t="str">
        <f>IF(OR($AL39="",$AL40="",$AL41="",$AL42="",$AL43="",$AL44="",$AL45="",$AL46="",$AL47="",$AL48=""),"",SUM($AL39:$AP48))</f>
        <v/>
      </c>
      <c r="AW39" s="466"/>
      <c r="AX39" s="466"/>
      <c r="AY39" s="466"/>
      <c r="AZ39" s="466"/>
      <c r="BA39" s="466"/>
      <c r="BB39" s="467"/>
    </row>
    <row r="40" spans="2:54" ht="16.5" customHeight="1" x14ac:dyDescent="0.15">
      <c r="B40" s="356"/>
      <c r="C40" s="357"/>
      <c r="D40" s="357"/>
      <c r="E40" s="357"/>
      <c r="F40" s="365"/>
      <c r="G40" s="365"/>
      <c r="H40" s="365"/>
      <c r="I40" s="365"/>
      <c r="J40" s="357" t="s">
        <v>36</v>
      </c>
      <c r="K40" s="357"/>
      <c r="L40" s="357"/>
      <c r="M40" s="527">
        <f>IF('１'!$W$12="","",IF(OR(数量ＤＢ!$BZ$7&lt;&gt;"",数量ＤＢ!$BZ$7&lt;&gt;0),数量ＤＢ!$CP39,""))</f>
        <v>0</v>
      </c>
      <c r="N40" s="527"/>
      <c r="O40" s="528"/>
      <c r="P40" s="528"/>
      <c r="Q40" s="528"/>
      <c r="R40" s="530"/>
      <c r="S40" s="531"/>
      <c r="T40" s="532"/>
      <c r="U40" s="533"/>
      <c r="V40" s="524" t="str">
        <f t="shared" si="1"/>
        <v/>
      </c>
      <c r="W40" s="525"/>
      <c r="X40" s="525"/>
      <c r="Y40" s="525"/>
      <c r="Z40" s="525"/>
      <c r="AA40" s="525"/>
      <c r="AB40" s="526"/>
      <c r="AC40" s="566"/>
      <c r="AD40" s="357"/>
      <c r="AE40" s="357"/>
      <c r="AF40" s="357"/>
      <c r="AG40" s="357"/>
      <c r="AH40" s="357"/>
      <c r="AI40" s="538" t="s">
        <v>37</v>
      </c>
      <c r="AJ40" s="538"/>
      <c r="AK40" s="357"/>
      <c r="AL40" s="348" t="str">
        <f>IF($V18="","",$V18)</f>
        <v/>
      </c>
      <c r="AM40" s="348"/>
      <c r="AN40" s="348"/>
      <c r="AO40" s="348"/>
      <c r="AP40" s="348"/>
      <c r="AQ40" s="414"/>
      <c r="AR40" s="415"/>
      <c r="AS40" s="415"/>
      <c r="AT40" s="415"/>
      <c r="AU40" s="416"/>
      <c r="AV40" s="442"/>
      <c r="AW40" s="443"/>
      <c r="AX40" s="443"/>
      <c r="AY40" s="443"/>
      <c r="AZ40" s="443"/>
      <c r="BA40" s="443"/>
      <c r="BB40" s="444"/>
    </row>
    <row r="41" spans="2:54" ht="16.5" customHeight="1" x14ac:dyDescent="0.15">
      <c r="B41" s="356"/>
      <c r="C41" s="357"/>
      <c r="D41" s="357"/>
      <c r="E41" s="357"/>
      <c r="F41" s="534" t="s">
        <v>230</v>
      </c>
      <c r="G41" s="534"/>
      <c r="H41" s="534"/>
      <c r="I41" s="380"/>
      <c r="J41" s="357" t="s">
        <v>33</v>
      </c>
      <c r="K41" s="357"/>
      <c r="L41" s="357"/>
      <c r="M41" s="527">
        <f>IF('１'!$W$12="","",IF(OR(数量ＤＢ!$BZ$7&lt;&gt;"",数量ＤＢ!$BZ$7&lt;&gt;0),数量ＤＢ!$CP40,""))</f>
        <v>0</v>
      </c>
      <c r="N41" s="527"/>
      <c r="O41" s="528"/>
      <c r="P41" s="528"/>
      <c r="Q41" s="528"/>
      <c r="R41" s="530"/>
      <c r="S41" s="531"/>
      <c r="T41" s="532"/>
      <c r="U41" s="533"/>
      <c r="V41" s="524" t="str">
        <f t="shared" si="1"/>
        <v/>
      </c>
      <c r="W41" s="525"/>
      <c r="X41" s="525"/>
      <c r="Y41" s="525"/>
      <c r="Z41" s="525"/>
      <c r="AA41" s="525"/>
      <c r="AB41" s="526"/>
      <c r="AC41" s="566"/>
      <c r="AD41" s="357"/>
      <c r="AE41" s="357"/>
      <c r="AF41" s="357"/>
      <c r="AG41" s="357"/>
      <c r="AH41" s="357"/>
      <c r="AI41" s="538" t="s">
        <v>38</v>
      </c>
      <c r="AJ41" s="538"/>
      <c r="AK41" s="357"/>
      <c r="AL41" s="348" t="str">
        <f>IF($V22="","",$V22)</f>
        <v/>
      </c>
      <c r="AM41" s="348"/>
      <c r="AN41" s="348"/>
      <c r="AO41" s="348"/>
      <c r="AP41" s="348"/>
      <c r="AQ41" s="414"/>
      <c r="AR41" s="415"/>
      <c r="AS41" s="415"/>
      <c r="AT41" s="415"/>
      <c r="AU41" s="416"/>
      <c r="AV41" s="442"/>
      <c r="AW41" s="443"/>
      <c r="AX41" s="443"/>
      <c r="AY41" s="443"/>
      <c r="AZ41" s="443"/>
      <c r="BA41" s="443"/>
      <c r="BB41" s="444"/>
    </row>
    <row r="42" spans="2:54" ht="16.5" customHeight="1" x14ac:dyDescent="0.15">
      <c r="B42" s="356"/>
      <c r="C42" s="357"/>
      <c r="D42" s="357"/>
      <c r="E42" s="357"/>
      <c r="F42" s="431"/>
      <c r="G42" s="431"/>
      <c r="H42" s="431"/>
      <c r="I42" s="431"/>
      <c r="J42" s="357" t="s">
        <v>34</v>
      </c>
      <c r="K42" s="357"/>
      <c r="L42" s="357"/>
      <c r="M42" s="527">
        <f>IF('１'!$W$12="","",IF(OR(数量ＤＢ!$BZ$7&lt;&gt;"",数量ＤＢ!$BZ$7&lt;&gt;0),数量ＤＢ!$CP41,""))</f>
        <v>0</v>
      </c>
      <c r="N42" s="527"/>
      <c r="O42" s="528"/>
      <c r="P42" s="528"/>
      <c r="Q42" s="528"/>
      <c r="R42" s="530"/>
      <c r="S42" s="531"/>
      <c r="T42" s="532"/>
      <c r="U42" s="533"/>
      <c r="V42" s="524" t="str">
        <f>IF($R42="","",$M42*$R42)</f>
        <v/>
      </c>
      <c r="W42" s="525"/>
      <c r="X42" s="525"/>
      <c r="Y42" s="525"/>
      <c r="Z42" s="525"/>
      <c r="AA42" s="525"/>
      <c r="AB42" s="526"/>
      <c r="AC42" s="566"/>
      <c r="AD42" s="357"/>
      <c r="AE42" s="357"/>
      <c r="AF42" s="357"/>
      <c r="AG42" s="357"/>
      <c r="AH42" s="357"/>
      <c r="AI42" s="538" t="s">
        <v>30</v>
      </c>
      <c r="AJ42" s="538"/>
      <c r="AK42" s="357"/>
      <c r="AL42" s="348" t="str">
        <f>IF($V26="","",$V26)</f>
        <v/>
      </c>
      <c r="AM42" s="348"/>
      <c r="AN42" s="348"/>
      <c r="AO42" s="348"/>
      <c r="AP42" s="348"/>
      <c r="AQ42" s="414"/>
      <c r="AR42" s="415"/>
      <c r="AS42" s="415"/>
      <c r="AT42" s="415"/>
      <c r="AU42" s="416"/>
      <c r="AV42" s="442"/>
      <c r="AW42" s="443"/>
      <c r="AX42" s="443"/>
      <c r="AY42" s="443"/>
      <c r="AZ42" s="443"/>
      <c r="BA42" s="443"/>
      <c r="BB42" s="444"/>
    </row>
    <row r="43" spans="2:54" ht="16.5" customHeight="1" x14ac:dyDescent="0.15">
      <c r="B43" s="356"/>
      <c r="C43" s="357"/>
      <c r="D43" s="357"/>
      <c r="E43" s="357"/>
      <c r="F43" s="431"/>
      <c r="G43" s="431"/>
      <c r="H43" s="431"/>
      <c r="I43" s="431"/>
      <c r="J43" s="357" t="s">
        <v>35</v>
      </c>
      <c r="K43" s="357"/>
      <c r="L43" s="357"/>
      <c r="M43" s="527">
        <f>IF('１'!$W$12="","",IF(OR(数量ＤＢ!$BZ$7&lt;&gt;"",数量ＤＢ!$BZ$7&lt;&gt;0),数量ＤＢ!$CP42,""))</f>
        <v>0</v>
      </c>
      <c r="N43" s="527"/>
      <c r="O43" s="528"/>
      <c r="P43" s="528"/>
      <c r="Q43" s="528"/>
      <c r="R43" s="530"/>
      <c r="S43" s="531"/>
      <c r="T43" s="532"/>
      <c r="U43" s="533"/>
      <c r="V43" s="524" t="str">
        <f t="shared" si="1"/>
        <v/>
      </c>
      <c r="W43" s="525"/>
      <c r="X43" s="525"/>
      <c r="Y43" s="525"/>
      <c r="Z43" s="525"/>
      <c r="AA43" s="525"/>
      <c r="AB43" s="526"/>
      <c r="AC43" s="566"/>
      <c r="AD43" s="357"/>
      <c r="AE43" s="357"/>
      <c r="AF43" s="357"/>
      <c r="AG43" s="357"/>
      <c r="AH43" s="357"/>
      <c r="AI43" s="538" t="s">
        <v>39</v>
      </c>
      <c r="AJ43" s="538"/>
      <c r="AK43" s="357"/>
      <c r="AL43" s="348" t="str">
        <f>IF($V30="","",$V30)</f>
        <v/>
      </c>
      <c r="AM43" s="348"/>
      <c r="AN43" s="348"/>
      <c r="AO43" s="348"/>
      <c r="AP43" s="348"/>
      <c r="AQ43" s="414"/>
      <c r="AR43" s="415"/>
      <c r="AS43" s="415"/>
      <c r="AT43" s="415"/>
      <c r="AU43" s="416"/>
      <c r="AV43" s="442"/>
      <c r="AW43" s="443"/>
      <c r="AX43" s="443"/>
      <c r="AY43" s="443"/>
      <c r="AZ43" s="443"/>
      <c r="BA43" s="443"/>
      <c r="BB43" s="444"/>
    </row>
    <row r="44" spans="2:54" ht="16.5" customHeight="1" x14ac:dyDescent="0.15">
      <c r="B44" s="356"/>
      <c r="C44" s="357"/>
      <c r="D44" s="357"/>
      <c r="E44" s="357"/>
      <c r="F44" s="365"/>
      <c r="G44" s="365"/>
      <c r="H44" s="365"/>
      <c r="I44" s="365"/>
      <c r="J44" s="357" t="s">
        <v>36</v>
      </c>
      <c r="K44" s="357"/>
      <c r="L44" s="357"/>
      <c r="M44" s="527">
        <f>IF('１'!$W$12="","",IF(OR(数量ＤＢ!$BZ$7&lt;&gt;"",数量ＤＢ!$BZ$7&lt;&gt;0),数量ＤＢ!$CP43,""))</f>
        <v>0</v>
      </c>
      <c r="N44" s="527"/>
      <c r="O44" s="528"/>
      <c r="P44" s="528"/>
      <c r="Q44" s="528"/>
      <c r="R44" s="530"/>
      <c r="S44" s="531"/>
      <c r="T44" s="532"/>
      <c r="U44" s="533"/>
      <c r="V44" s="524" t="str">
        <f t="shared" si="1"/>
        <v/>
      </c>
      <c r="W44" s="525"/>
      <c r="X44" s="525"/>
      <c r="Y44" s="525"/>
      <c r="Z44" s="525"/>
      <c r="AA44" s="525"/>
      <c r="AB44" s="526"/>
      <c r="AC44" s="566"/>
      <c r="AD44" s="357"/>
      <c r="AE44" s="357"/>
      <c r="AF44" s="538" t="s">
        <v>213</v>
      </c>
      <c r="AG44" s="357"/>
      <c r="AH44" s="357"/>
      <c r="AI44" s="357" t="s">
        <v>32</v>
      </c>
      <c r="AJ44" s="357"/>
      <c r="AK44" s="357"/>
      <c r="AL44" s="348" t="str">
        <f>IF($V36="","",$V36)</f>
        <v/>
      </c>
      <c r="AM44" s="348"/>
      <c r="AN44" s="348"/>
      <c r="AO44" s="348"/>
      <c r="AP44" s="348"/>
      <c r="AQ44" s="400" t="str">
        <f>IF(OR($AL44="",$AL45="",$AL46="",$AL47="",$AL48=""),"",SUM($AL44:$AP48))</f>
        <v/>
      </c>
      <c r="AR44" s="575"/>
      <c r="AS44" s="575"/>
      <c r="AT44" s="575"/>
      <c r="AU44" s="576"/>
      <c r="AV44" s="442"/>
      <c r="AW44" s="443"/>
      <c r="AX44" s="443"/>
      <c r="AY44" s="443"/>
      <c r="AZ44" s="443"/>
      <c r="BA44" s="443"/>
      <c r="BB44" s="444"/>
    </row>
    <row r="45" spans="2:54" ht="16.5" customHeight="1" x14ac:dyDescent="0.15">
      <c r="B45" s="356"/>
      <c r="C45" s="357"/>
      <c r="D45" s="357"/>
      <c r="E45" s="357"/>
      <c r="F45" s="534" t="s">
        <v>231</v>
      </c>
      <c r="G45" s="534"/>
      <c r="H45" s="534"/>
      <c r="I45" s="380"/>
      <c r="J45" s="357" t="s">
        <v>33</v>
      </c>
      <c r="K45" s="357"/>
      <c r="L45" s="357"/>
      <c r="M45" s="527">
        <f>IF('１'!$W$12="","",IF(OR(数量ＤＢ!$BZ$7&lt;&gt;"",数量ＤＢ!$BZ$7&lt;&gt;0),数量ＤＢ!$CP44,""))</f>
        <v>0</v>
      </c>
      <c r="N45" s="527"/>
      <c r="O45" s="528"/>
      <c r="P45" s="528"/>
      <c r="Q45" s="528"/>
      <c r="R45" s="530"/>
      <c r="S45" s="531"/>
      <c r="T45" s="532"/>
      <c r="U45" s="533"/>
      <c r="V45" s="524" t="str">
        <f t="shared" si="1"/>
        <v/>
      </c>
      <c r="W45" s="525"/>
      <c r="X45" s="525"/>
      <c r="Y45" s="525"/>
      <c r="Z45" s="525"/>
      <c r="AA45" s="525"/>
      <c r="AB45" s="526"/>
      <c r="AC45" s="566"/>
      <c r="AD45" s="357"/>
      <c r="AE45" s="357"/>
      <c r="AF45" s="357"/>
      <c r="AG45" s="357"/>
      <c r="AH45" s="357"/>
      <c r="AI45" s="538" t="s">
        <v>37</v>
      </c>
      <c r="AJ45" s="538"/>
      <c r="AK45" s="357"/>
      <c r="AL45" s="348" t="str">
        <f>IF($V40="","",$V40)</f>
        <v/>
      </c>
      <c r="AM45" s="348"/>
      <c r="AN45" s="348"/>
      <c r="AO45" s="348"/>
      <c r="AP45" s="348"/>
      <c r="AQ45" s="414"/>
      <c r="AR45" s="415"/>
      <c r="AS45" s="415"/>
      <c r="AT45" s="415"/>
      <c r="AU45" s="416"/>
      <c r="AV45" s="442"/>
      <c r="AW45" s="443"/>
      <c r="AX45" s="443"/>
      <c r="AY45" s="443"/>
      <c r="AZ45" s="443"/>
      <c r="BA45" s="443"/>
      <c r="BB45" s="444"/>
    </row>
    <row r="46" spans="2:54" ht="16.5" customHeight="1" x14ac:dyDescent="0.15">
      <c r="B46" s="356"/>
      <c r="C46" s="357"/>
      <c r="D46" s="357"/>
      <c r="E46" s="357"/>
      <c r="F46" s="431"/>
      <c r="G46" s="431"/>
      <c r="H46" s="431"/>
      <c r="I46" s="431"/>
      <c r="J46" s="357" t="s">
        <v>34</v>
      </c>
      <c r="K46" s="357"/>
      <c r="L46" s="357"/>
      <c r="M46" s="527">
        <f>IF('１'!$W$12="","",IF(OR(数量ＤＢ!$BZ$7&lt;&gt;"",数量ＤＢ!$BZ$7&lt;&gt;0),数量ＤＢ!$CP45,""))</f>
        <v>0</v>
      </c>
      <c r="N46" s="527"/>
      <c r="O46" s="528"/>
      <c r="P46" s="528"/>
      <c r="Q46" s="528"/>
      <c r="R46" s="530"/>
      <c r="S46" s="531"/>
      <c r="T46" s="532"/>
      <c r="U46" s="533"/>
      <c r="V46" s="524" t="str">
        <f t="shared" si="1"/>
        <v/>
      </c>
      <c r="W46" s="525"/>
      <c r="X46" s="525"/>
      <c r="Y46" s="525"/>
      <c r="Z46" s="525"/>
      <c r="AA46" s="525"/>
      <c r="AB46" s="526"/>
      <c r="AC46" s="566"/>
      <c r="AD46" s="357"/>
      <c r="AE46" s="357"/>
      <c r="AF46" s="357"/>
      <c r="AG46" s="357"/>
      <c r="AH46" s="357"/>
      <c r="AI46" s="538" t="s">
        <v>38</v>
      </c>
      <c r="AJ46" s="538"/>
      <c r="AK46" s="357"/>
      <c r="AL46" s="348" t="str">
        <f>IF($V44="","",$V44)</f>
        <v/>
      </c>
      <c r="AM46" s="348"/>
      <c r="AN46" s="348"/>
      <c r="AO46" s="348"/>
      <c r="AP46" s="348"/>
      <c r="AQ46" s="414"/>
      <c r="AR46" s="415"/>
      <c r="AS46" s="415"/>
      <c r="AT46" s="415"/>
      <c r="AU46" s="416"/>
      <c r="AV46" s="442"/>
      <c r="AW46" s="443"/>
      <c r="AX46" s="443"/>
      <c r="AY46" s="443"/>
      <c r="AZ46" s="443"/>
      <c r="BA46" s="443"/>
      <c r="BB46" s="444"/>
    </row>
    <row r="47" spans="2:54" ht="16.5" customHeight="1" x14ac:dyDescent="0.15">
      <c r="B47" s="356"/>
      <c r="C47" s="357"/>
      <c r="D47" s="357"/>
      <c r="E47" s="357"/>
      <c r="F47" s="431"/>
      <c r="G47" s="431"/>
      <c r="H47" s="431"/>
      <c r="I47" s="431"/>
      <c r="J47" s="357" t="s">
        <v>35</v>
      </c>
      <c r="K47" s="357"/>
      <c r="L47" s="357"/>
      <c r="M47" s="527">
        <f>IF('１'!$W$12="","",IF(OR(数量ＤＢ!$BZ$7&lt;&gt;"",数量ＤＢ!$BZ$7&lt;&gt;0),数量ＤＢ!$CP46,""))</f>
        <v>0</v>
      </c>
      <c r="N47" s="527"/>
      <c r="O47" s="528"/>
      <c r="P47" s="528"/>
      <c r="Q47" s="528"/>
      <c r="R47" s="530"/>
      <c r="S47" s="531"/>
      <c r="T47" s="532"/>
      <c r="U47" s="533"/>
      <c r="V47" s="524" t="str">
        <f t="shared" si="1"/>
        <v/>
      </c>
      <c r="W47" s="525"/>
      <c r="X47" s="525"/>
      <c r="Y47" s="525"/>
      <c r="Z47" s="525"/>
      <c r="AA47" s="525"/>
      <c r="AB47" s="526"/>
      <c r="AC47" s="566"/>
      <c r="AD47" s="357"/>
      <c r="AE47" s="357"/>
      <c r="AF47" s="357"/>
      <c r="AG47" s="357"/>
      <c r="AH47" s="357"/>
      <c r="AI47" s="538" t="s">
        <v>30</v>
      </c>
      <c r="AJ47" s="538"/>
      <c r="AK47" s="357"/>
      <c r="AL47" s="348" t="str">
        <f>IF($V48="","",$V48)</f>
        <v/>
      </c>
      <c r="AM47" s="348"/>
      <c r="AN47" s="348"/>
      <c r="AO47" s="348"/>
      <c r="AP47" s="348"/>
      <c r="AQ47" s="414"/>
      <c r="AR47" s="415"/>
      <c r="AS47" s="415"/>
      <c r="AT47" s="415"/>
      <c r="AU47" s="416"/>
      <c r="AV47" s="442"/>
      <c r="AW47" s="443"/>
      <c r="AX47" s="443"/>
      <c r="AY47" s="443"/>
      <c r="AZ47" s="443"/>
      <c r="BA47" s="443"/>
      <c r="BB47" s="444"/>
    </row>
    <row r="48" spans="2:54" ht="16.5" customHeight="1" x14ac:dyDescent="0.15">
      <c r="B48" s="356"/>
      <c r="C48" s="357"/>
      <c r="D48" s="357"/>
      <c r="E48" s="357"/>
      <c r="F48" s="365"/>
      <c r="G48" s="365"/>
      <c r="H48" s="365"/>
      <c r="I48" s="365"/>
      <c r="J48" s="357" t="s">
        <v>36</v>
      </c>
      <c r="K48" s="357"/>
      <c r="L48" s="357"/>
      <c r="M48" s="527">
        <f>IF('１'!$W$12="","",IF(OR(数量ＤＢ!$BZ$7&lt;&gt;"",数量ＤＢ!$BZ$7&lt;&gt;0),数量ＤＢ!$CP47,""))</f>
        <v>0</v>
      </c>
      <c r="N48" s="527"/>
      <c r="O48" s="528"/>
      <c r="P48" s="528"/>
      <c r="Q48" s="528"/>
      <c r="R48" s="530"/>
      <c r="S48" s="531"/>
      <c r="T48" s="532"/>
      <c r="U48" s="533"/>
      <c r="V48" s="524" t="str">
        <f t="shared" si="1"/>
        <v/>
      </c>
      <c r="W48" s="525"/>
      <c r="X48" s="525"/>
      <c r="Y48" s="525"/>
      <c r="Z48" s="525"/>
      <c r="AA48" s="525"/>
      <c r="AB48" s="526"/>
      <c r="AC48" s="567"/>
      <c r="AD48" s="383"/>
      <c r="AE48" s="383"/>
      <c r="AF48" s="383"/>
      <c r="AG48" s="383"/>
      <c r="AH48" s="383"/>
      <c r="AI48" s="583" t="s">
        <v>39</v>
      </c>
      <c r="AJ48" s="583"/>
      <c r="AK48" s="383"/>
      <c r="AL48" s="377" t="str">
        <f>IF($V52="","",$V52)</f>
        <v/>
      </c>
      <c r="AM48" s="377"/>
      <c r="AN48" s="377"/>
      <c r="AO48" s="377"/>
      <c r="AP48" s="377"/>
      <c r="AQ48" s="577"/>
      <c r="AR48" s="578"/>
      <c r="AS48" s="578"/>
      <c r="AT48" s="578"/>
      <c r="AU48" s="579"/>
      <c r="AV48" s="541"/>
      <c r="AW48" s="542"/>
      <c r="AX48" s="542"/>
      <c r="AY48" s="542"/>
      <c r="AZ48" s="542"/>
      <c r="BA48" s="542"/>
      <c r="BB48" s="543"/>
    </row>
    <row r="49" spans="2:54" ht="16.5" customHeight="1" x14ac:dyDescent="0.15">
      <c r="B49" s="356"/>
      <c r="C49" s="357"/>
      <c r="D49" s="357"/>
      <c r="E49" s="357"/>
      <c r="F49" s="534" t="s">
        <v>39</v>
      </c>
      <c r="G49" s="534"/>
      <c r="H49" s="534"/>
      <c r="I49" s="380"/>
      <c r="J49" s="357" t="s">
        <v>33</v>
      </c>
      <c r="K49" s="357"/>
      <c r="L49" s="357"/>
      <c r="M49" s="527">
        <f>IF('１'!$W$12="","",IF(OR(数量ＤＢ!$BZ$7&lt;&gt;"",数量ＤＢ!$BZ$7&lt;&gt;0),数量ＤＢ!$CP48,""))</f>
        <v>0</v>
      </c>
      <c r="N49" s="527"/>
      <c r="O49" s="528"/>
      <c r="P49" s="528"/>
      <c r="Q49" s="528"/>
      <c r="R49" s="530"/>
      <c r="S49" s="531"/>
      <c r="T49" s="532"/>
      <c r="U49" s="533"/>
      <c r="V49" s="524" t="str">
        <f t="shared" si="1"/>
        <v/>
      </c>
      <c r="W49" s="525"/>
      <c r="X49" s="525"/>
      <c r="Y49" s="525"/>
      <c r="Z49" s="525"/>
      <c r="AA49" s="525"/>
      <c r="AB49" s="526"/>
      <c r="AC49" s="565" t="s">
        <v>47</v>
      </c>
      <c r="AD49" s="362"/>
      <c r="AE49" s="362"/>
      <c r="AF49" s="357" t="s">
        <v>210</v>
      </c>
      <c r="AG49" s="357"/>
      <c r="AH49" s="357"/>
      <c r="AI49" s="538" t="s">
        <v>31</v>
      </c>
      <c r="AJ49" s="538"/>
      <c r="AK49" s="357"/>
      <c r="AL49" s="346" t="str">
        <f>IF($V9="","",$V9)</f>
        <v/>
      </c>
      <c r="AM49" s="346"/>
      <c r="AN49" s="346"/>
      <c r="AO49" s="346"/>
      <c r="AP49" s="346"/>
      <c r="AQ49" s="399" t="str">
        <f>IF(OR($AL49="",$AL50=""),"",SUM($AL49:$AP50))</f>
        <v/>
      </c>
      <c r="AR49" s="517"/>
      <c r="AS49" s="517"/>
      <c r="AT49" s="517"/>
      <c r="AU49" s="518"/>
      <c r="AV49" s="442" t="str">
        <f>IF(OR($AL49="",$AL50="",$AL51="",$AL52=""),"",SUM($AL49:$AP52))</f>
        <v/>
      </c>
      <c r="AW49" s="443"/>
      <c r="AX49" s="443"/>
      <c r="AY49" s="443"/>
      <c r="AZ49" s="443"/>
      <c r="BA49" s="443"/>
      <c r="BB49" s="444"/>
    </row>
    <row r="50" spans="2:54" ht="16.5" customHeight="1" x14ac:dyDescent="0.15">
      <c r="B50" s="356"/>
      <c r="C50" s="357"/>
      <c r="D50" s="357"/>
      <c r="E50" s="357"/>
      <c r="F50" s="431"/>
      <c r="G50" s="431"/>
      <c r="H50" s="431"/>
      <c r="I50" s="431"/>
      <c r="J50" s="357" t="s">
        <v>34</v>
      </c>
      <c r="K50" s="357"/>
      <c r="L50" s="357"/>
      <c r="M50" s="527">
        <f>IF('１'!$W$12="","",IF(OR(数量ＤＢ!$BZ$7&lt;&gt;"",数量ＤＢ!$BZ$7&lt;&gt;0),数量ＤＢ!$CP49,""))</f>
        <v>0</v>
      </c>
      <c r="N50" s="527"/>
      <c r="O50" s="528"/>
      <c r="P50" s="528"/>
      <c r="Q50" s="528"/>
      <c r="R50" s="530"/>
      <c r="S50" s="531"/>
      <c r="T50" s="532"/>
      <c r="U50" s="533"/>
      <c r="V50" s="524" t="str">
        <f t="shared" si="1"/>
        <v/>
      </c>
      <c r="W50" s="525"/>
      <c r="X50" s="525"/>
      <c r="Y50" s="525"/>
      <c r="Z50" s="525"/>
      <c r="AA50" s="525"/>
      <c r="AB50" s="526"/>
      <c r="AC50" s="566"/>
      <c r="AD50" s="357"/>
      <c r="AE50" s="357"/>
      <c r="AF50" s="357"/>
      <c r="AG50" s="357"/>
      <c r="AH50" s="357"/>
      <c r="AI50" s="357">
        <v>13</v>
      </c>
      <c r="AJ50" s="357"/>
      <c r="AK50" s="357"/>
      <c r="AL50" s="346" t="str">
        <f>IF($V10="","",$V10)</f>
        <v/>
      </c>
      <c r="AM50" s="346"/>
      <c r="AN50" s="346"/>
      <c r="AO50" s="346"/>
      <c r="AP50" s="346"/>
      <c r="AQ50" s="399"/>
      <c r="AR50" s="517"/>
      <c r="AS50" s="517"/>
      <c r="AT50" s="517"/>
      <c r="AU50" s="518"/>
      <c r="AV50" s="442"/>
      <c r="AW50" s="443"/>
      <c r="AX50" s="443"/>
      <c r="AY50" s="443"/>
      <c r="AZ50" s="443"/>
      <c r="BA50" s="443"/>
      <c r="BB50" s="444"/>
    </row>
    <row r="51" spans="2:54" ht="16.5" customHeight="1" x14ac:dyDescent="0.15">
      <c r="B51" s="356"/>
      <c r="C51" s="357"/>
      <c r="D51" s="357"/>
      <c r="E51" s="357"/>
      <c r="F51" s="431"/>
      <c r="G51" s="431"/>
      <c r="H51" s="431"/>
      <c r="I51" s="431"/>
      <c r="J51" s="357" t="s">
        <v>35</v>
      </c>
      <c r="K51" s="357"/>
      <c r="L51" s="357"/>
      <c r="M51" s="527">
        <f>IF('１'!$W$12="","",IF(OR(数量ＤＢ!$BZ$7&lt;&gt;"",数量ＤＢ!$BZ$7&lt;&gt;0),数量ＤＢ!$CP50,""))</f>
        <v>0</v>
      </c>
      <c r="N51" s="527"/>
      <c r="O51" s="528"/>
      <c r="P51" s="528"/>
      <c r="Q51" s="528"/>
      <c r="R51" s="530"/>
      <c r="S51" s="531"/>
      <c r="T51" s="532"/>
      <c r="U51" s="533"/>
      <c r="V51" s="524" t="str">
        <f t="shared" si="1"/>
        <v/>
      </c>
      <c r="W51" s="525"/>
      <c r="X51" s="525"/>
      <c r="Y51" s="525"/>
      <c r="Z51" s="525"/>
      <c r="AA51" s="525"/>
      <c r="AB51" s="526"/>
      <c r="AC51" s="566"/>
      <c r="AD51" s="357"/>
      <c r="AE51" s="357"/>
      <c r="AF51" s="357" t="s">
        <v>212</v>
      </c>
      <c r="AG51" s="357"/>
      <c r="AH51" s="357"/>
      <c r="AI51" s="538" t="s">
        <v>31</v>
      </c>
      <c r="AJ51" s="538"/>
      <c r="AK51" s="357"/>
      <c r="AL51" s="348" t="str">
        <f>IF($V31="","",$V31)</f>
        <v/>
      </c>
      <c r="AM51" s="348"/>
      <c r="AN51" s="348"/>
      <c r="AO51" s="348"/>
      <c r="AP51" s="348"/>
      <c r="AQ51" s="399" t="str">
        <f>IF(OR($AL51="",$AL52=""),"",SUM($AL51:$AP52))</f>
        <v/>
      </c>
      <c r="AR51" s="517"/>
      <c r="AS51" s="517"/>
      <c r="AT51" s="517"/>
      <c r="AU51" s="518"/>
      <c r="AV51" s="442"/>
      <c r="AW51" s="443"/>
      <c r="AX51" s="443"/>
      <c r="AY51" s="443"/>
      <c r="AZ51" s="443"/>
      <c r="BA51" s="443"/>
      <c r="BB51" s="444"/>
    </row>
    <row r="52" spans="2:54" ht="16.5" customHeight="1" thickBot="1" x14ac:dyDescent="0.2">
      <c r="B52" s="382"/>
      <c r="C52" s="383"/>
      <c r="D52" s="383"/>
      <c r="E52" s="383"/>
      <c r="F52" s="420"/>
      <c r="G52" s="420"/>
      <c r="H52" s="420"/>
      <c r="I52" s="420"/>
      <c r="J52" s="383" t="s">
        <v>36</v>
      </c>
      <c r="K52" s="383"/>
      <c r="L52" s="383"/>
      <c r="M52" s="553">
        <f>IF('１'!$W$12="","",IF(OR(数量ＤＢ!$BZ$7&lt;&gt;"",数量ＤＢ!$BZ$7&lt;&gt;0),数量ＤＢ!$CP51,""))</f>
        <v>0</v>
      </c>
      <c r="N52" s="553"/>
      <c r="O52" s="554"/>
      <c r="P52" s="554"/>
      <c r="Q52" s="554"/>
      <c r="R52" s="555"/>
      <c r="S52" s="556"/>
      <c r="T52" s="557"/>
      <c r="U52" s="558"/>
      <c r="V52" s="562" t="str">
        <f t="shared" si="1"/>
        <v/>
      </c>
      <c r="W52" s="563"/>
      <c r="X52" s="563"/>
      <c r="Y52" s="563"/>
      <c r="Z52" s="563"/>
      <c r="AA52" s="563"/>
      <c r="AB52" s="564"/>
      <c r="AC52" s="581"/>
      <c r="AD52" s="580"/>
      <c r="AE52" s="580"/>
      <c r="AF52" s="580"/>
      <c r="AG52" s="580"/>
      <c r="AH52" s="580"/>
      <c r="AI52" s="580">
        <v>13</v>
      </c>
      <c r="AJ52" s="580"/>
      <c r="AK52" s="580"/>
      <c r="AL52" s="584" t="str">
        <f>IF($V32="","",$V32)</f>
        <v/>
      </c>
      <c r="AM52" s="584"/>
      <c r="AN52" s="584"/>
      <c r="AO52" s="584"/>
      <c r="AP52" s="584"/>
      <c r="AQ52" s="514"/>
      <c r="AR52" s="515"/>
      <c r="AS52" s="515"/>
      <c r="AT52" s="515"/>
      <c r="AU52" s="516"/>
      <c r="AV52" s="445"/>
      <c r="AW52" s="446"/>
      <c r="AX52" s="446"/>
      <c r="AY52" s="446"/>
      <c r="AZ52" s="446"/>
      <c r="BA52" s="446"/>
      <c r="BB52" s="447"/>
    </row>
    <row r="53" spans="2:54" ht="16.5" customHeight="1" thickBot="1" x14ac:dyDescent="0.2">
      <c r="B53" s="66"/>
      <c r="C53" s="66"/>
      <c r="D53" s="66"/>
      <c r="E53" s="66"/>
      <c r="F53" s="66"/>
      <c r="G53" s="66"/>
      <c r="H53" s="66"/>
      <c r="I53" s="66"/>
      <c r="J53" s="66"/>
      <c r="K53" s="66"/>
      <c r="L53" s="66"/>
      <c r="M53" s="88"/>
      <c r="N53" s="88"/>
      <c r="O53" s="88"/>
      <c r="P53" s="88"/>
      <c r="Q53" s="88"/>
      <c r="R53" s="89"/>
      <c r="S53" s="89"/>
      <c r="T53" s="89"/>
      <c r="U53" s="89"/>
      <c r="V53" s="67"/>
      <c r="W53" s="67"/>
      <c r="X53" s="67"/>
      <c r="Y53" s="67"/>
      <c r="Z53" s="67"/>
      <c r="AA53" s="67"/>
      <c r="AB53" s="67"/>
      <c r="AC53" s="66"/>
      <c r="AD53" s="66"/>
      <c r="AE53" s="66"/>
      <c r="AF53" s="66"/>
      <c r="AG53" s="66"/>
      <c r="AH53" s="66"/>
      <c r="AI53" s="66"/>
      <c r="AJ53" s="66"/>
      <c r="AK53" s="66"/>
      <c r="AL53" s="67"/>
      <c r="AM53" s="67"/>
      <c r="AN53" s="67"/>
      <c r="AO53" s="67"/>
      <c r="AP53" s="67"/>
      <c r="AQ53" s="67"/>
      <c r="AR53" s="67"/>
      <c r="AS53" s="67"/>
      <c r="AT53" s="67"/>
      <c r="AU53" s="67"/>
      <c r="AV53" s="93"/>
      <c r="AW53" s="93"/>
      <c r="AX53" s="93"/>
      <c r="AY53" s="93"/>
      <c r="AZ53" s="93"/>
      <c r="BA53" s="93"/>
      <c r="BB53" s="93"/>
    </row>
    <row r="54" spans="2:54" ht="16.5" customHeight="1" thickTop="1" x14ac:dyDescent="0.15">
      <c r="B54" s="66"/>
      <c r="C54" s="66"/>
      <c r="D54" s="66"/>
      <c r="E54" s="66"/>
      <c r="F54" s="66"/>
      <c r="G54" s="66"/>
      <c r="H54" s="66"/>
      <c r="I54" s="66"/>
      <c r="J54" s="66"/>
      <c r="K54" s="66"/>
      <c r="L54" s="66"/>
      <c r="M54" s="88"/>
      <c r="N54" s="88"/>
      <c r="O54" s="88"/>
      <c r="P54" s="88"/>
      <c r="Q54" s="88"/>
      <c r="R54" s="89"/>
      <c r="S54" s="89"/>
      <c r="T54" s="89"/>
      <c r="U54" s="89"/>
      <c r="V54" s="67"/>
      <c r="W54" s="67"/>
      <c r="X54" s="67"/>
      <c r="Y54" s="402" t="s">
        <v>260</v>
      </c>
      <c r="Z54" s="403"/>
      <c r="AA54" s="403"/>
      <c r="AB54" s="403"/>
      <c r="AC54" s="403"/>
      <c r="AD54" s="403"/>
      <c r="AE54" s="404"/>
      <c r="AF54" s="66"/>
      <c r="AG54" s="66"/>
      <c r="AH54" s="66"/>
      <c r="AI54" s="66"/>
      <c r="AJ54" s="66"/>
      <c r="AK54" s="66"/>
      <c r="AL54" s="67"/>
      <c r="AM54" s="67"/>
      <c r="AN54" s="67"/>
      <c r="AO54" s="67"/>
      <c r="AP54" s="67"/>
      <c r="AV54" s="405" t="str">
        <f>IF(OR($AV$9="",$AV$19="",$AV$29="",$AV$39="",$AV$49=""),"",SUM($AV$9:$BB$52))</f>
        <v/>
      </c>
      <c r="AW54" s="406"/>
      <c r="AX54" s="406"/>
      <c r="AY54" s="406"/>
      <c r="AZ54" s="406"/>
      <c r="BA54" s="406"/>
      <c r="BB54" s="407"/>
    </row>
    <row r="55" spans="2:54" ht="16.5" customHeight="1" thickBot="1" x14ac:dyDescent="0.2">
      <c r="B55" s="66"/>
      <c r="C55" s="66"/>
      <c r="D55" s="66"/>
      <c r="E55" s="66"/>
      <c r="F55" s="66"/>
      <c r="G55" s="66"/>
      <c r="H55" s="66"/>
      <c r="I55" s="66"/>
      <c r="J55" s="66"/>
      <c r="K55" s="66"/>
      <c r="L55" s="66"/>
      <c r="M55" s="88"/>
      <c r="N55" s="88"/>
      <c r="O55" s="88"/>
      <c r="P55" s="88"/>
      <c r="Q55" s="88"/>
      <c r="R55" s="89"/>
      <c r="S55" s="89"/>
      <c r="T55" s="89"/>
      <c r="U55" s="89"/>
      <c r="V55" s="67"/>
      <c r="W55" s="67"/>
      <c r="X55" s="67"/>
      <c r="Y55" s="411" t="s">
        <v>239</v>
      </c>
      <c r="Z55" s="412"/>
      <c r="AA55" s="412"/>
      <c r="AB55" s="412"/>
      <c r="AC55" s="412"/>
      <c r="AD55" s="412"/>
      <c r="AE55" s="413"/>
      <c r="AF55" s="66"/>
      <c r="AG55" s="66"/>
      <c r="AH55" s="66"/>
      <c r="AI55" s="66"/>
      <c r="AJ55" s="66"/>
      <c r="AK55" s="66"/>
      <c r="AL55" s="67"/>
      <c r="AM55" s="67"/>
      <c r="AN55" s="67"/>
      <c r="AO55" s="67"/>
      <c r="AP55" s="67"/>
      <c r="AV55" s="408"/>
      <c r="AW55" s="409"/>
      <c r="AX55" s="409"/>
      <c r="AY55" s="409"/>
      <c r="AZ55" s="409"/>
      <c r="BA55" s="409"/>
      <c r="BB55" s="410"/>
    </row>
    <row r="56" spans="2:54" ht="16.5" customHeight="1" thickTop="1" x14ac:dyDescent="0.15">
      <c r="B56" s="66"/>
      <c r="C56" s="66"/>
      <c r="D56" s="66"/>
      <c r="E56" s="66"/>
      <c r="F56" s="66"/>
      <c r="G56" s="66"/>
      <c r="H56" s="66"/>
      <c r="I56" s="66"/>
      <c r="J56" s="66"/>
      <c r="K56" s="66"/>
      <c r="L56" s="66"/>
      <c r="M56" s="88"/>
      <c r="N56" s="88"/>
      <c r="O56" s="88"/>
      <c r="P56" s="88"/>
      <c r="Q56" s="88"/>
      <c r="R56" s="89"/>
      <c r="S56" s="89"/>
      <c r="T56" s="89"/>
      <c r="U56" s="89"/>
      <c r="V56" s="67"/>
      <c r="W56" s="67"/>
      <c r="X56" s="67"/>
      <c r="Y56" s="67"/>
      <c r="Z56" s="67"/>
      <c r="AA56" s="67"/>
      <c r="AB56" s="67"/>
      <c r="AC56" s="66"/>
      <c r="AD56" s="66"/>
      <c r="AE56" s="66"/>
      <c r="AF56" s="66"/>
      <c r="AG56" s="66"/>
      <c r="AH56" s="66"/>
      <c r="AI56" s="66"/>
      <c r="AJ56" s="66"/>
      <c r="AK56" s="66"/>
      <c r="AL56" s="67"/>
      <c r="AM56" s="67"/>
      <c r="AN56" s="67"/>
      <c r="AO56" s="67"/>
      <c r="AP56" s="67"/>
      <c r="AQ56" s="67"/>
      <c r="AR56" s="67"/>
      <c r="AS56" s="67"/>
      <c r="AT56" s="67"/>
      <c r="AU56" s="67"/>
      <c r="AV56" s="67"/>
      <c r="AW56" s="67"/>
      <c r="AX56" s="67"/>
      <c r="AY56" s="67"/>
      <c r="AZ56" s="67"/>
      <c r="BA56" s="67"/>
      <c r="BB56" s="67"/>
    </row>
  </sheetData>
  <sheetProtection algorithmName="SHA-512" hashValue="zxd0bHGu+gngs+IKMQt8M8Iw9fB1SaXOcfr6FVmkZLWrC2rTG7KQnPAI4SowvNszQ1XoaSV9Jzgszt3v/JhEJA==" saltValue="sFCu8jEKU3kFLvv+1YBtQQ==" spinCount="100000" sheet="1" formatCells="0" formatColumns="0" formatRows="0"/>
  <mergeCells count="362">
    <mergeCell ref="AI51:AK51"/>
    <mergeCell ref="AL51:AP51"/>
    <mergeCell ref="AQ51:AU52"/>
    <mergeCell ref="F52:I52"/>
    <mergeCell ref="J52:L52"/>
    <mergeCell ref="M52:Q52"/>
    <mergeCell ref="R52:U52"/>
    <mergeCell ref="V52:AB52"/>
    <mergeCell ref="AI52:AK52"/>
    <mergeCell ref="AL52:AP52"/>
    <mergeCell ref="F51:I51"/>
    <mergeCell ref="J51:L51"/>
    <mergeCell ref="M51:Q51"/>
    <mergeCell ref="R51:U51"/>
    <mergeCell ref="V51:AB51"/>
    <mergeCell ref="AF51:AH52"/>
    <mergeCell ref="AI49:AK49"/>
    <mergeCell ref="AL49:AP49"/>
    <mergeCell ref="AQ49:AU50"/>
    <mergeCell ref="F50:I50"/>
    <mergeCell ref="J50:L50"/>
    <mergeCell ref="M50:Q50"/>
    <mergeCell ref="R50:U50"/>
    <mergeCell ref="V50:AB50"/>
    <mergeCell ref="AI50:AK50"/>
    <mergeCell ref="AL50:AP50"/>
    <mergeCell ref="F49:I49"/>
    <mergeCell ref="J49:L49"/>
    <mergeCell ref="M49:Q49"/>
    <mergeCell ref="R49:U49"/>
    <mergeCell ref="V49:AB49"/>
    <mergeCell ref="AF49:AH50"/>
    <mergeCell ref="AV49:BB52"/>
    <mergeCell ref="F45:I45"/>
    <mergeCell ref="J45:L45"/>
    <mergeCell ref="M45:Q45"/>
    <mergeCell ref="R45:U45"/>
    <mergeCell ref="V45:AB45"/>
    <mergeCell ref="F44:I44"/>
    <mergeCell ref="J44:L44"/>
    <mergeCell ref="M44:Q44"/>
    <mergeCell ref="R44:U44"/>
    <mergeCell ref="V44:AB44"/>
    <mergeCell ref="AC49:AE52"/>
    <mergeCell ref="F47:I47"/>
    <mergeCell ref="J47:L47"/>
    <mergeCell ref="M47:Q47"/>
    <mergeCell ref="R47:U47"/>
    <mergeCell ref="F46:I46"/>
    <mergeCell ref="J46:L46"/>
    <mergeCell ref="M46:Q46"/>
    <mergeCell ref="R46:U46"/>
    <mergeCell ref="V46:AB46"/>
    <mergeCell ref="V47:AB47"/>
    <mergeCell ref="F48:I48"/>
    <mergeCell ref="J48:L48"/>
    <mergeCell ref="AQ44:AU48"/>
    <mergeCell ref="F40:I40"/>
    <mergeCell ref="J40:L40"/>
    <mergeCell ref="M40:Q40"/>
    <mergeCell ref="R40:U40"/>
    <mergeCell ref="V40:AB40"/>
    <mergeCell ref="AI45:AK45"/>
    <mergeCell ref="AL45:AP45"/>
    <mergeCell ref="F41:I41"/>
    <mergeCell ref="J41:L41"/>
    <mergeCell ref="AL47:AP47"/>
    <mergeCell ref="F43:I43"/>
    <mergeCell ref="J43:L43"/>
    <mergeCell ref="M43:Q43"/>
    <mergeCell ref="R43:U43"/>
    <mergeCell ref="V43:AB43"/>
    <mergeCell ref="AI48:AK48"/>
    <mergeCell ref="AL48:AP48"/>
    <mergeCell ref="R41:U41"/>
    <mergeCell ref="V41:AB41"/>
    <mergeCell ref="AI46:AK46"/>
    <mergeCell ref="AL46:AP46"/>
    <mergeCell ref="F42:I42"/>
    <mergeCell ref="J42:L42"/>
    <mergeCell ref="V39:AB39"/>
    <mergeCell ref="AF44:AH48"/>
    <mergeCell ref="AI44:AK44"/>
    <mergeCell ref="AL44:AP44"/>
    <mergeCell ref="M41:Q41"/>
    <mergeCell ref="F38:I38"/>
    <mergeCell ref="J38:L38"/>
    <mergeCell ref="M38:Q38"/>
    <mergeCell ref="R38:U38"/>
    <mergeCell ref="V38:AB38"/>
    <mergeCell ref="AI43:AK43"/>
    <mergeCell ref="M42:Q42"/>
    <mergeCell ref="R42:U42"/>
    <mergeCell ref="V42:AB42"/>
    <mergeCell ref="AI47:AK47"/>
    <mergeCell ref="AC39:AE48"/>
    <mergeCell ref="AF39:AH43"/>
    <mergeCell ref="AI39:AK39"/>
    <mergeCell ref="AL39:AP39"/>
    <mergeCell ref="M48:Q48"/>
    <mergeCell ref="R48:U48"/>
    <mergeCell ref="V48:AB48"/>
    <mergeCell ref="M39:Q39"/>
    <mergeCell ref="AQ39:AU43"/>
    <mergeCell ref="AV39:BB48"/>
    <mergeCell ref="F35:I35"/>
    <mergeCell ref="J35:L35"/>
    <mergeCell ref="M35:Q35"/>
    <mergeCell ref="R35:U35"/>
    <mergeCell ref="V35:AB35"/>
    <mergeCell ref="AI40:AK40"/>
    <mergeCell ref="AL40:AP40"/>
    <mergeCell ref="AL41:AP41"/>
    <mergeCell ref="F37:I37"/>
    <mergeCell ref="J37:L37"/>
    <mergeCell ref="M37:Q37"/>
    <mergeCell ref="R37:U37"/>
    <mergeCell ref="V37:AB37"/>
    <mergeCell ref="AI42:AK42"/>
    <mergeCell ref="AL42:AP42"/>
    <mergeCell ref="F36:I36"/>
    <mergeCell ref="J36:L36"/>
    <mergeCell ref="M36:Q36"/>
    <mergeCell ref="AI41:AK41"/>
    <mergeCell ref="AL43:AP43"/>
    <mergeCell ref="F39:I39"/>
    <mergeCell ref="R39:U39"/>
    <mergeCell ref="AL31:AP31"/>
    <mergeCell ref="B31:E52"/>
    <mergeCell ref="F31:I31"/>
    <mergeCell ref="J31:L31"/>
    <mergeCell ref="M31:Q31"/>
    <mergeCell ref="R31:U31"/>
    <mergeCell ref="V31:AB31"/>
    <mergeCell ref="F33:I33"/>
    <mergeCell ref="J33:L33"/>
    <mergeCell ref="M33:Q33"/>
    <mergeCell ref="R33:U33"/>
    <mergeCell ref="F32:I32"/>
    <mergeCell ref="J32:L32"/>
    <mergeCell ref="M32:Q32"/>
    <mergeCell ref="R32:U32"/>
    <mergeCell ref="V32:AB32"/>
    <mergeCell ref="F34:I34"/>
    <mergeCell ref="J34:L34"/>
    <mergeCell ref="M34:Q34"/>
    <mergeCell ref="R34:U34"/>
    <mergeCell ref="V34:AB34"/>
    <mergeCell ref="R36:U36"/>
    <mergeCell ref="V36:AB36"/>
    <mergeCell ref="J39:L39"/>
    <mergeCell ref="J26:L26"/>
    <mergeCell ref="AQ34:AU38"/>
    <mergeCell ref="F30:I30"/>
    <mergeCell ref="J30:L30"/>
    <mergeCell ref="M30:Q30"/>
    <mergeCell ref="R30:U30"/>
    <mergeCell ref="V30:AB30"/>
    <mergeCell ref="AI35:AK35"/>
    <mergeCell ref="AL35:AP35"/>
    <mergeCell ref="F29:I29"/>
    <mergeCell ref="J29:L29"/>
    <mergeCell ref="M29:Q29"/>
    <mergeCell ref="R29:U29"/>
    <mergeCell ref="V29:AB29"/>
    <mergeCell ref="AF34:AH38"/>
    <mergeCell ref="V33:AB33"/>
    <mergeCell ref="AI36:AK36"/>
    <mergeCell ref="AL36:AP36"/>
    <mergeCell ref="AI37:AK37"/>
    <mergeCell ref="AL37:AP37"/>
    <mergeCell ref="AI38:AK38"/>
    <mergeCell ref="AL38:AP38"/>
    <mergeCell ref="AC29:AE38"/>
    <mergeCell ref="AQ29:AU33"/>
    <mergeCell ref="AI21:AK21"/>
    <mergeCell ref="AV29:BB38"/>
    <mergeCell ref="F25:I25"/>
    <mergeCell ref="J25:L25"/>
    <mergeCell ref="M25:Q25"/>
    <mergeCell ref="R25:U25"/>
    <mergeCell ref="V25:AB25"/>
    <mergeCell ref="AI30:AK30"/>
    <mergeCell ref="AL30:AP30"/>
    <mergeCell ref="F26:I26"/>
    <mergeCell ref="AL32:AP32"/>
    <mergeCell ref="F28:I28"/>
    <mergeCell ref="J28:L28"/>
    <mergeCell ref="M28:Q28"/>
    <mergeCell ref="R28:U28"/>
    <mergeCell ref="V28:AB28"/>
    <mergeCell ref="AI33:AK33"/>
    <mergeCell ref="AL33:AP33"/>
    <mergeCell ref="F27:I27"/>
    <mergeCell ref="J27:L27"/>
    <mergeCell ref="M27:Q27"/>
    <mergeCell ref="R27:U27"/>
    <mergeCell ref="V27:AB27"/>
    <mergeCell ref="AI32:AK32"/>
    <mergeCell ref="AL26:AP26"/>
    <mergeCell ref="AL29:AP29"/>
    <mergeCell ref="R23:U23"/>
    <mergeCell ref="V23:AB23"/>
    <mergeCell ref="F22:I22"/>
    <mergeCell ref="F23:I23"/>
    <mergeCell ref="J23:L23"/>
    <mergeCell ref="M26:Q26"/>
    <mergeCell ref="AL21:AP21"/>
    <mergeCell ref="AC19:AE28"/>
    <mergeCell ref="AF19:AH23"/>
    <mergeCell ref="AL19:AP19"/>
    <mergeCell ref="AI28:AK28"/>
    <mergeCell ref="AL28:AP28"/>
    <mergeCell ref="AI22:AK22"/>
    <mergeCell ref="AI27:AK27"/>
    <mergeCell ref="AL27:AP27"/>
    <mergeCell ref="AI24:AK24"/>
    <mergeCell ref="V24:AB24"/>
    <mergeCell ref="AI19:AK19"/>
    <mergeCell ref="R19:U19"/>
    <mergeCell ref="V19:AB19"/>
    <mergeCell ref="R26:U26"/>
    <mergeCell ref="V26:AB26"/>
    <mergeCell ref="F19:I19"/>
    <mergeCell ref="AI34:AK34"/>
    <mergeCell ref="AL34:AP34"/>
    <mergeCell ref="AQ24:AU28"/>
    <mergeCell ref="F20:I20"/>
    <mergeCell ref="J20:L20"/>
    <mergeCell ref="M20:Q20"/>
    <mergeCell ref="R20:U20"/>
    <mergeCell ref="V20:AB20"/>
    <mergeCell ref="AI25:AK25"/>
    <mergeCell ref="AL25:AP25"/>
    <mergeCell ref="AF24:AH28"/>
    <mergeCell ref="F21:I21"/>
    <mergeCell ref="J21:L21"/>
    <mergeCell ref="M21:Q21"/>
    <mergeCell ref="R21:U21"/>
    <mergeCell ref="V21:AB21"/>
    <mergeCell ref="AL24:AP24"/>
    <mergeCell ref="R22:U22"/>
    <mergeCell ref="V22:AB22"/>
    <mergeCell ref="AI31:AK31"/>
    <mergeCell ref="AF29:AH33"/>
    <mergeCell ref="AI29:AK29"/>
    <mergeCell ref="AI26:AK26"/>
    <mergeCell ref="F10:I10"/>
    <mergeCell ref="J10:L10"/>
    <mergeCell ref="M10:Q10"/>
    <mergeCell ref="R10:U10"/>
    <mergeCell ref="V11:AB11"/>
    <mergeCell ref="V10:AB10"/>
    <mergeCell ref="AQ19:AU23"/>
    <mergeCell ref="AV19:BB28"/>
    <mergeCell ref="F15:I15"/>
    <mergeCell ref="J15:L15"/>
    <mergeCell ref="M15:Q15"/>
    <mergeCell ref="R15:U15"/>
    <mergeCell ref="V15:AB15"/>
    <mergeCell ref="AI20:AK20"/>
    <mergeCell ref="AL20:AP20"/>
    <mergeCell ref="F16:I16"/>
    <mergeCell ref="AL22:AP22"/>
    <mergeCell ref="F18:I18"/>
    <mergeCell ref="J18:L18"/>
    <mergeCell ref="M18:Q18"/>
    <mergeCell ref="R18:U18"/>
    <mergeCell ref="V18:AB18"/>
    <mergeCell ref="AI23:AK23"/>
    <mergeCell ref="F17:I17"/>
    <mergeCell ref="AV54:BB55"/>
    <mergeCell ref="B2:BB2"/>
    <mergeCell ref="B7:E8"/>
    <mergeCell ref="F7:I8"/>
    <mergeCell ref="J7:L8"/>
    <mergeCell ref="M7:Q8"/>
    <mergeCell ref="AC7:AE8"/>
    <mergeCell ref="AL13:AP13"/>
    <mergeCell ref="AF14:AH18"/>
    <mergeCell ref="AF7:AH8"/>
    <mergeCell ref="AI7:AK8"/>
    <mergeCell ref="AL7:AP8"/>
    <mergeCell ref="AQ7:AU8"/>
    <mergeCell ref="M22:Q22"/>
    <mergeCell ref="AL15:AP15"/>
    <mergeCell ref="AI17:AK17"/>
    <mergeCell ref="AL23:AP23"/>
    <mergeCell ref="AI18:AK18"/>
    <mergeCell ref="F12:I12"/>
    <mergeCell ref="J12:L12"/>
    <mergeCell ref="M12:Q12"/>
    <mergeCell ref="R12:U12"/>
    <mergeCell ref="F13:I13"/>
    <mergeCell ref="J13:L13"/>
    <mergeCell ref="AL9:AP9"/>
    <mergeCell ref="AI14:AK14"/>
    <mergeCell ref="AL14:AP14"/>
    <mergeCell ref="AL17:AP17"/>
    <mergeCell ref="AL11:AP11"/>
    <mergeCell ref="J16:L16"/>
    <mergeCell ref="AL18:AP18"/>
    <mergeCell ref="AI10:AK10"/>
    <mergeCell ref="AI15:AK15"/>
    <mergeCell ref="M13:Q13"/>
    <mergeCell ref="R13:U13"/>
    <mergeCell ref="V13:AB13"/>
    <mergeCell ref="AC9:AE18"/>
    <mergeCell ref="M17:Q17"/>
    <mergeCell ref="R17:U17"/>
    <mergeCell ref="V12:AB12"/>
    <mergeCell ref="J14:L14"/>
    <mergeCell ref="J17:L17"/>
    <mergeCell ref="AI9:AK9"/>
    <mergeCell ref="B9:E30"/>
    <mergeCell ref="M14:Q14"/>
    <mergeCell ref="R14:U14"/>
    <mergeCell ref="V14:AB14"/>
    <mergeCell ref="J22:L22"/>
    <mergeCell ref="M23:Q23"/>
    <mergeCell ref="AI13:AK13"/>
    <mergeCell ref="F9:I9"/>
    <mergeCell ref="J9:L9"/>
    <mergeCell ref="M9:Q9"/>
    <mergeCell ref="R9:U9"/>
    <mergeCell ref="V9:AB9"/>
    <mergeCell ref="F11:I11"/>
    <mergeCell ref="J11:L11"/>
    <mergeCell ref="M11:Q11"/>
    <mergeCell ref="R11:U11"/>
    <mergeCell ref="F14:I14"/>
    <mergeCell ref="F24:I24"/>
    <mergeCell ref="J24:L24"/>
    <mergeCell ref="M24:Q24"/>
    <mergeCell ref="R24:U24"/>
    <mergeCell ref="M16:Q16"/>
    <mergeCell ref="J19:L19"/>
    <mergeCell ref="M19:Q19"/>
    <mergeCell ref="B4:BB4"/>
    <mergeCell ref="R7:U7"/>
    <mergeCell ref="R8:U8"/>
    <mergeCell ref="V7:AB7"/>
    <mergeCell ref="V8:AB8"/>
    <mergeCell ref="AV7:BB7"/>
    <mergeCell ref="AV8:BB8"/>
    <mergeCell ref="Y54:AE54"/>
    <mergeCell ref="Y55:AE55"/>
    <mergeCell ref="B5:BB5"/>
    <mergeCell ref="B6:BB6"/>
    <mergeCell ref="AL10:AP10"/>
    <mergeCell ref="AV9:BB18"/>
    <mergeCell ref="AQ9:AU13"/>
    <mergeCell ref="AI12:AK12"/>
    <mergeCell ref="AL12:AP12"/>
    <mergeCell ref="AI11:AK11"/>
    <mergeCell ref="AQ14:AU18"/>
    <mergeCell ref="AI16:AK16"/>
    <mergeCell ref="AL16:AP16"/>
    <mergeCell ref="R16:U16"/>
    <mergeCell ref="V16:AB16"/>
    <mergeCell ref="V17:AB17"/>
    <mergeCell ref="AF9:AH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B56"/>
  <sheetViews>
    <sheetView zoomScale="85" zoomScaleNormal="85" zoomScaleSheetLayoutView="40" workbookViewId="0">
      <selection activeCell="BO8" sqref="BO8"/>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263</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4" t="s">
        <v>183</v>
      </c>
      <c r="AM7" s="485"/>
      <c r="AN7" s="485"/>
      <c r="AO7" s="485"/>
      <c r="AP7" s="485"/>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582"/>
      <c r="AM8" s="582"/>
      <c r="AN8" s="582"/>
      <c r="AO8" s="582"/>
      <c r="AP8" s="582"/>
      <c r="AQ8" s="487"/>
      <c r="AR8" s="487"/>
      <c r="AS8" s="487"/>
      <c r="AT8" s="487"/>
      <c r="AU8" s="488"/>
      <c r="AV8" s="488" t="s">
        <v>240</v>
      </c>
      <c r="AW8" s="494"/>
      <c r="AX8" s="494"/>
      <c r="AY8" s="494"/>
      <c r="AZ8" s="494"/>
      <c r="BA8" s="494"/>
      <c r="BB8" s="495"/>
    </row>
    <row r="9" spans="2:54" ht="16.5" customHeight="1" x14ac:dyDescent="0.15">
      <c r="B9" s="593" t="s">
        <v>241</v>
      </c>
      <c r="C9" s="594"/>
      <c r="D9" s="594"/>
      <c r="E9" s="595"/>
      <c r="F9" s="587" t="s">
        <v>59</v>
      </c>
      <c r="G9" s="588"/>
      <c r="H9" s="588"/>
      <c r="I9" s="589"/>
      <c r="J9" s="615" t="s">
        <v>60</v>
      </c>
      <c r="K9" s="394"/>
      <c r="L9" s="616"/>
      <c r="M9" s="602">
        <f>IF('１'!$W$12="","",IF(OR(数量ＤＢ!$DV$7&lt;&gt;"",数量ＤＢ!$DV$7&lt;&gt;0),数量ＤＢ!$ED$8,""))</f>
        <v>4200</v>
      </c>
      <c r="N9" s="603"/>
      <c r="O9" s="603"/>
      <c r="P9" s="603"/>
      <c r="Q9" s="621"/>
      <c r="R9" s="626"/>
      <c r="S9" s="627"/>
      <c r="T9" s="627"/>
      <c r="U9" s="628"/>
      <c r="V9" s="635" t="str">
        <f>IF($R9="","",$M9*$R9)</f>
        <v/>
      </c>
      <c r="W9" s="603"/>
      <c r="X9" s="603"/>
      <c r="Y9" s="603"/>
      <c r="Z9" s="603"/>
      <c r="AA9" s="603"/>
      <c r="AB9" s="603"/>
      <c r="AC9" s="565" t="s">
        <v>60</v>
      </c>
      <c r="AD9" s="362"/>
      <c r="AE9" s="363"/>
      <c r="AF9" s="638" t="s">
        <v>209</v>
      </c>
      <c r="AG9" s="594"/>
      <c r="AH9" s="595"/>
      <c r="AI9" s="587" t="s">
        <v>59</v>
      </c>
      <c r="AJ9" s="588"/>
      <c r="AK9" s="589"/>
      <c r="AL9" s="462" t="str">
        <f>IF($V9="","",$V9)</f>
        <v/>
      </c>
      <c r="AM9" s="463"/>
      <c r="AN9" s="463"/>
      <c r="AO9" s="463"/>
      <c r="AP9" s="464"/>
      <c r="AQ9" s="462" t="str">
        <f>IF($AL9="","",SUM($AL9))</f>
        <v/>
      </c>
      <c r="AR9" s="463"/>
      <c r="AS9" s="463"/>
      <c r="AT9" s="463"/>
      <c r="AU9" s="464"/>
      <c r="AV9" s="602" t="str">
        <f>IF($AL9="","",SUM($AL9))</f>
        <v/>
      </c>
      <c r="AW9" s="603"/>
      <c r="AX9" s="603"/>
      <c r="AY9" s="603"/>
      <c r="AZ9" s="603"/>
      <c r="BA9" s="603"/>
      <c r="BB9" s="604"/>
    </row>
    <row r="10" spans="2:54" ht="16.5" customHeight="1" x14ac:dyDescent="0.15">
      <c r="B10" s="596"/>
      <c r="C10" s="597"/>
      <c r="D10" s="597"/>
      <c r="E10" s="598"/>
      <c r="F10" s="448"/>
      <c r="G10" s="449"/>
      <c r="H10" s="449"/>
      <c r="I10" s="450"/>
      <c r="J10" s="617"/>
      <c r="K10" s="396"/>
      <c r="L10" s="618"/>
      <c r="M10" s="605"/>
      <c r="N10" s="606"/>
      <c r="O10" s="606"/>
      <c r="P10" s="606"/>
      <c r="Q10" s="622"/>
      <c r="R10" s="629"/>
      <c r="S10" s="630"/>
      <c r="T10" s="630"/>
      <c r="U10" s="631"/>
      <c r="V10" s="636"/>
      <c r="W10" s="606"/>
      <c r="X10" s="606"/>
      <c r="Y10" s="606"/>
      <c r="Z10" s="606"/>
      <c r="AA10" s="606"/>
      <c r="AB10" s="606"/>
      <c r="AC10" s="566"/>
      <c r="AD10" s="357"/>
      <c r="AE10" s="358"/>
      <c r="AF10" s="639"/>
      <c r="AG10" s="597"/>
      <c r="AH10" s="598"/>
      <c r="AI10" s="448"/>
      <c r="AJ10" s="449"/>
      <c r="AK10" s="450"/>
      <c r="AL10" s="414"/>
      <c r="AM10" s="415"/>
      <c r="AN10" s="415"/>
      <c r="AO10" s="415"/>
      <c r="AP10" s="416"/>
      <c r="AQ10" s="414"/>
      <c r="AR10" s="415"/>
      <c r="AS10" s="415"/>
      <c r="AT10" s="415"/>
      <c r="AU10" s="416"/>
      <c r="AV10" s="605"/>
      <c r="AW10" s="606"/>
      <c r="AX10" s="606"/>
      <c r="AY10" s="606"/>
      <c r="AZ10" s="606"/>
      <c r="BA10" s="606"/>
      <c r="BB10" s="607"/>
    </row>
    <row r="11" spans="2:54" ht="16.5" customHeight="1" x14ac:dyDescent="0.15">
      <c r="B11" s="596"/>
      <c r="C11" s="597"/>
      <c r="D11" s="597"/>
      <c r="E11" s="598"/>
      <c r="F11" s="448"/>
      <c r="G11" s="449"/>
      <c r="H11" s="449"/>
      <c r="I11" s="450"/>
      <c r="J11" s="617"/>
      <c r="K11" s="396"/>
      <c r="L11" s="618"/>
      <c r="M11" s="605"/>
      <c r="N11" s="606"/>
      <c r="O11" s="606"/>
      <c r="P11" s="606"/>
      <c r="Q11" s="622"/>
      <c r="R11" s="629"/>
      <c r="S11" s="630"/>
      <c r="T11" s="630"/>
      <c r="U11" s="631"/>
      <c r="V11" s="636"/>
      <c r="W11" s="606"/>
      <c r="X11" s="606"/>
      <c r="Y11" s="606"/>
      <c r="Z11" s="606"/>
      <c r="AA11" s="606"/>
      <c r="AB11" s="606"/>
      <c r="AC11" s="566"/>
      <c r="AD11" s="357"/>
      <c r="AE11" s="358"/>
      <c r="AF11" s="639"/>
      <c r="AG11" s="597"/>
      <c r="AH11" s="598"/>
      <c r="AI11" s="448"/>
      <c r="AJ11" s="449"/>
      <c r="AK11" s="450"/>
      <c r="AL11" s="414"/>
      <c r="AM11" s="415"/>
      <c r="AN11" s="415"/>
      <c r="AO11" s="415"/>
      <c r="AP11" s="416"/>
      <c r="AQ11" s="414"/>
      <c r="AR11" s="415"/>
      <c r="AS11" s="415"/>
      <c r="AT11" s="415"/>
      <c r="AU11" s="416"/>
      <c r="AV11" s="605"/>
      <c r="AW11" s="606"/>
      <c r="AX11" s="606"/>
      <c r="AY11" s="606"/>
      <c r="AZ11" s="606"/>
      <c r="BA11" s="606"/>
      <c r="BB11" s="607"/>
    </row>
    <row r="12" spans="2:54" ht="16.5" customHeight="1" x14ac:dyDescent="0.15">
      <c r="B12" s="596"/>
      <c r="C12" s="597"/>
      <c r="D12" s="597"/>
      <c r="E12" s="598"/>
      <c r="F12" s="448"/>
      <c r="G12" s="449"/>
      <c r="H12" s="449"/>
      <c r="I12" s="450"/>
      <c r="J12" s="617"/>
      <c r="K12" s="396"/>
      <c r="L12" s="618"/>
      <c r="M12" s="605"/>
      <c r="N12" s="606"/>
      <c r="O12" s="606"/>
      <c r="P12" s="606"/>
      <c r="Q12" s="622"/>
      <c r="R12" s="629"/>
      <c r="S12" s="630"/>
      <c r="T12" s="630"/>
      <c r="U12" s="631"/>
      <c r="V12" s="636"/>
      <c r="W12" s="606"/>
      <c r="X12" s="606"/>
      <c r="Y12" s="606"/>
      <c r="Z12" s="606"/>
      <c r="AA12" s="606"/>
      <c r="AB12" s="606"/>
      <c r="AC12" s="566"/>
      <c r="AD12" s="357"/>
      <c r="AE12" s="358"/>
      <c r="AF12" s="639"/>
      <c r="AG12" s="597"/>
      <c r="AH12" s="598"/>
      <c r="AI12" s="448"/>
      <c r="AJ12" s="449"/>
      <c r="AK12" s="450"/>
      <c r="AL12" s="414"/>
      <c r="AM12" s="415"/>
      <c r="AN12" s="415"/>
      <c r="AO12" s="415"/>
      <c r="AP12" s="416"/>
      <c r="AQ12" s="414"/>
      <c r="AR12" s="415"/>
      <c r="AS12" s="415"/>
      <c r="AT12" s="415"/>
      <c r="AU12" s="416"/>
      <c r="AV12" s="605"/>
      <c r="AW12" s="606"/>
      <c r="AX12" s="606"/>
      <c r="AY12" s="606"/>
      <c r="AZ12" s="606"/>
      <c r="BA12" s="606"/>
      <c r="BB12" s="607"/>
    </row>
    <row r="13" spans="2:54" ht="16.5" customHeight="1" x14ac:dyDescent="0.15">
      <c r="B13" s="596"/>
      <c r="C13" s="597"/>
      <c r="D13" s="597"/>
      <c r="E13" s="598"/>
      <c r="F13" s="448"/>
      <c r="G13" s="449"/>
      <c r="H13" s="449"/>
      <c r="I13" s="450"/>
      <c r="J13" s="617"/>
      <c r="K13" s="396"/>
      <c r="L13" s="618"/>
      <c r="M13" s="605"/>
      <c r="N13" s="606"/>
      <c r="O13" s="606"/>
      <c r="P13" s="606"/>
      <c r="Q13" s="622"/>
      <c r="R13" s="629"/>
      <c r="S13" s="630"/>
      <c r="T13" s="630"/>
      <c r="U13" s="631"/>
      <c r="V13" s="636"/>
      <c r="W13" s="606"/>
      <c r="X13" s="606"/>
      <c r="Y13" s="606"/>
      <c r="Z13" s="606"/>
      <c r="AA13" s="606"/>
      <c r="AB13" s="606"/>
      <c r="AC13" s="566"/>
      <c r="AD13" s="357"/>
      <c r="AE13" s="358"/>
      <c r="AF13" s="639"/>
      <c r="AG13" s="597"/>
      <c r="AH13" s="598"/>
      <c r="AI13" s="448"/>
      <c r="AJ13" s="449"/>
      <c r="AK13" s="450"/>
      <c r="AL13" s="414"/>
      <c r="AM13" s="415"/>
      <c r="AN13" s="415"/>
      <c r="AO13" s="415"/>
      <c r="AP13" s="416"/>
      <c r="AQ13" s="414"/>
      <c r="AR13" s="415"/>
      <c r="AS13" s="415"/>
      <c r="AT13" s="415"/>
      <c r="AU13" s="416"/>
      <c r="AV13" s="605"/>
      <c r="AW13" s="606"/>
      <c r="AX13" s="606"/>
      <c r="AY13" s="606"/>
      <c r="AZ13" s="606"/>
      <c r="BA13" s="606"/>
      <c r="BB13" s="607"/>
    </row>
    <row r="14" spans="2:54" ht="16.5" customHeight="1" x14ac:dyDescent="0.15">
      <c r="B14" s="596"/>
      <c r="C14" s="597"/>
      <c r="D14" s="597"/>
      <c r="E14" s="598"/>
      <c r="F14" s="448"/>
      <c r="G14" s="449"/>
      <c r="H14" s="449"/>
      <c r="I14" s="450"/>
      <c r="J14" s="617"/>
      <c r="K14" s="396"/>
      <c r="L14" s="618"/>
      <c r="M14" s="605"/>
      <c r="N14" s="606"/>
      <c r="O14" s="606"/>
      <c r="P14" s="606"/>
      <c r="Q14" s="622"/>
      <c r="R14" s="629"/>
      <c r="S14" s="630"/>
      <c r="T14" s="630"/>
      <c r="U14" s="631"/>
      <c r="V14" s="636"/>
      <c r="W14" s="606"/>
      <c r="X14" s="606"/>
      <c r="Y14" s="606"/>
      <c r="Z14" s="606"/>
      <c r="AA14" s="606"/>
      <c r="AB14" s="606"/>
      <c r="AC14" s="566"/>
      <c r="AD14" s="357"/>
      <c r="AE14" s="358"/>
      <c r="AF14" s="639"/>
      <c r="AG14" s="597"/>
      <c r="AH14" s="598"/>
      <c r="AI14" s="448"/>
      <c r="AJ14" s="449"/>
      <c r="AK14" s="450"/>
      <c r="AL14" s="414"/>
      <c r="AM14" s="415"/>
      <c r="AN14" s="415"/>
      <c r="AO14" s="415"/>
      <c r="AP14" s="416"/>
      <c r="AQ14" s="414"/>
      <c r="AR14" s="415"/>
      <c r="AS14" s="415"/>
      <c r="AT14" s="415"/>
      <c r="AU14" s="416"/>
      <c r="AV14" s="605"/>
      <c r="AW14" s="606"/>
      <c r="AX14" s="606"/>
      <c r="AY14" s="606"/>
      <c r="AZ14" s="606"/>
      <c r="BA14" s="606"/>
      <c r="BB14" s="607"/>
    </row>
    <row r="15" spans="2:54" ht="16.5" customHeight="1" x14ac:dyDescent="0.15">
      <c r="B15" s="596"/>
      <c r="C15" s="597"/>
      <c r="D15" s="597"/>
      <c r="E15" s="598"/>
      <c r="F15" s="448"/>
      <c r="G15" s="449"/>
      <c r="H15" s="449"/>
      <c r="I15" s="450"/>
      <c r="J15" s="617"/>
      <c r="K15" s="396"/>
      <c r="L15" s="618"/>
      <c r="M15" s="605"/>
      <c r="N15" s="606"/>
      <c r="O15" s="606"/>
      <c r="P15" s="606"/>
      <c r="Q15" s="622"/>
      <c r="R15" s="629"/>
      <c r="S15" s="630"/>
      <c r="T15" s="630"/>
      <c r="U15" s="631"/>
      <c r="V15" s="636"/>
      <c r="W15" s="606"/>
      <c r="X15" s="606"/>
      <c r="Y15" s="606"/>
      <c r="Z15" s="606"/>
      <c r="AA15" s="606"/>
      <c r="AB15" s="606"/>
      <c r="AC15" s="566"/>
      <c r="AD15" s="357"/>
      <c r="AE15" s="358"/>
      <c r="AF15" s="639"/>
      <c r="AG15" s="597"/>
      <c r="AH15" s="598"/>
      <c r="AI15" s="448"/>
      <c r="AJ15" s="449"/>
      <c r="AK15" s="450"/>
      <c r="AL15" s="414"/>
      <c r="AM15" s="415"/>
      <c r="AN15" s="415"/>
      <c r="AO15" s="415"/>
      <c r="AP15" s="416"/>
      <c r="AQ15" s="414"/>
      <c r="AR15" s="415"/>
      <c r="AS15" s="415"/>
      <c r="AT15" s="415"/>
      <c r="AU15" s="416"/>
      <c r="AV15" s="605"/>
      <c r="AW15" s="606"/>
      <c r="AX15" s="606"/>
      <c r="AY15" s="606"/>
      <c r="AZ15" s="606"/>
      <c r="BA15" s="606"/>
      <c r="BB15" s="607"/>
    </row>
    <row r="16" spans="2:54" ht="16.5" customHeight="1" x14ac:dyDescent="0.15">
      <c r="B16" s="596"/>
      <c r="C16" s="597"/>
      <c r="D16" s="597"/>
      <c r="E16" s="598"/>
      <c r="F16" s="448"/>
      <c r="G16" s="449"/>
      <c r="H16" s="449"/>
      <c r="I16" s="450"/>
      <c r="J16" s="617"/>
      <c r="K16" s="396"/>
      <c r="L16" s="618"/>
      <c r="M16" s="605"/>
      <c r="N16" s="606"/>
      <c r="O16" s="606"/>
      <c r="P16" s="606"/>
      <c r="Q16" s="622"/>
      <c r="R16" s="629"/>
      <c r="S16" s="630"/>
      <c r="T16" s="630"/>
      <c r="U16" s="631"/>
      <c r="V16" s="636"/>
      <c r="W16" s="606"/>
      <c r="X16" s="606"/>
      <c r="Y16" s="606"/>
      <c r="Z16" s="606"/>
      <c r="AA16" s="606"/>
      <c r="AB16" s="606"/>
      <c r="AC16" s="566"/>
      <c r="AD16" s="357"/>
      <c r="AE16" s="358"/>
      <c r="AF16" s="639"/>
      <c r="AG16" s="597"/>
      <c r="AH16" s="598"/>
      <c r="AI16" s="448"/>
      <c r="AJ16" s="449"/>
      <c r="AK16" s="450"/>
      <c r="AL16" s="414"/>
      <c r="AM16" s="415"/>
      <c r="AN16" s="415"/>
      <c r="AO16" s="415"/>
      <c r="AP16" s="416"/>
      <c r="AQ16" s="414"/>
      <c r="AR16" s="415"/>
      <c r="AS16" s="415"/>
      <c r="AT16" s="415"/>
      <c r="AU16" s="416"/>
      <c r="AV16" s="605"/>
      <c r="AW16" s="606"/>
      <c r="AX16" s="606"/>
      <c r="AY16" s="606"/>
      <c r="AZ16" s="606"/>
      <c r="BA16" s="606"/>
      <c r="BB16" s="607"/>
    </row>
    <row r="17" spans="2:54" ht="16.5" customHeight="1" x14ac:dyDescent="0.15">
      <c r="B17" s="596"/>
      <c r="C17" s="597"/>
      <c r="D17" s="597"/>
      <c r="E17" s="598"/>
      <c r="F17" s="448"/>
      <c r="G17" s="449"/>
      <c r="H17" s="449"/>
      <c r="I17" s="450"/>
      <c r="J17" s="617"/>
      <c r="K17" s="396"/>
      <c r="L17" s="618"/>
      <c r="M17" s="605"/>
      <c r="N17" s="606"/>
      <c r="O17" s="606"/>
      <c r="P17" s="606"/>
      <c r="Q17" s="622"/>
      <c r="R17" s="629"/>
      <c r="S17" s="630"/>
      <c r="T17" s="630"/>
      <c r="U17" s="631"/>
      <c r="V17" s="636"/>
      <c r="W17" s="606"/>
      <c r="X17" s="606"/>
      <c r="Y17" s="606"/>
      <c r="Z17" s="606"/>
      <c r="AA17" s="606"/>
      <c r="AB17" s="606"/>
      <c r="AC17" s="566"/>
      <c r="AD17" s="357"/>
      <c r="AE17" s="358"/>
      <c r="AF17" s="639"/>
      <c r="AG17" s="597"/>
      <c r="AH17" s="598"/>
      <c r="AI17" s="448"/>
      <c r="AJ17" s="449"/>
      <c r="AK17" s="450"/>
      <c r="AL17" s="414"/>
      <c r="AM17" s="415"/>
      <c r="AN17" s="415"/>
      <c r="AO17" s="415"/>
      <c r="AP17" s="416"/>
      <c r="AQ17" s="414"/>
      <c r="AR17" s="415"/>
      <c r="AS17" s="415"/>
      <c r="AT17" s="415"/>
      <c r="AU17" s="416"/>
      <c r="AV17" s="605"/>
      <c r="AW17" s="606"/>
      <c r="AX17" s="606"/>
      <c r="AY17" s="606"/>
      <c r="AZ17" s="606"/>
      <c r="BA17" s="606"/>
      <c r="BB17" s="607"/>
    </row>
    <row r="18" spans="2:54"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4"/>
      <c r="V18" s="637"/>
      <c r="W18" s="624"/>
      <c r="X18" s="624"/>
      <c r="Y18" s="624"/>
      <c r="Z18" s="624"/>
      <c r="AA18" s="624"/>
      <c r="AB18" s="624"/>
      <c r="AC18" s="581"/>
      <c r="AD18" s="580"/>
      <c r="AE18" s="611"/>
      <c r="AF18" s="640"/>
      <c r="AG18" s="641"/>
      <c r="AH18" s="642"/>
      <c r="AI18" s="612"/>
      <c r="AJ18" s="613"/>
      <c r="AK18" s="614"/>
      <c r="AL18" s="417"/>
      <c r="AM18" s="418"/>
      <c r="AN18" s="418"/>
      <c r="AO18" s="418"/>
      <c r="AP18" s="419"/>
      <c r="AQ18" s="417"/>
      <c r="AR18" s="418"/>
      <c r="AS18" s="418"/>
      <c r="AT18" s="418"/>
      <c r="AU18" s="419"/>
      <c r="AV18" s="608"/>
      <c r="AW18" s="609"/>
      <c r="AX18" s="609"/>
      <c r="AY18" s="609"/>
      <c r="AZ18" s="609"/>
      <c r="BA18" s="609"/>
      <c r="BB18" s="610"/>
    </row>
    <row r="19" spans="2:54"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86"/>
      <c r="AZ19" s="86"/>
      <c r="BA19" s="67"/>
      <c r="BB19" s="67"/>
    </row>
    <row r="20" spans="2:54" ht="16.5" customHeight="1" thickTop="1" x14ac:dyDescent="0.15">
      <c r="B20" s="68"/>
      <c r="C20" s="68"/>
      <c r="D20" s="68"/>
      <c r="E20" s="68"/>
      <c r="F20" s="68"/>
      <c r="G20" s="68"/>
      <c r="H20" s="68"/>
      <c r="I20" s="68"/>
      <c r="J20" s="68"/>
      <c r="K20" s="69"/>
      <c r="L20" s="69"/>
      <c r="M20" s="87"/>
      <c r="N20" s="87"/>
      <c r="O20" s="87"/>
      <c r="P20" s="87"/>
      <c r="Q20" s="87"/>
      <c r="R20" s="69"/>
      <c r="S20" s="69"/>
      <c r="T20" s="46"/>
      <c r="U20" s="68"/>
      <c r="V20" s="68"/>
      <c r="W20" s="68"/>
      <c r="X20" s="68"/>
      <c r="Y20" s="402" t="s">
        <v>260</v>
      </c>
      <c r="Z20" s="403"/>
      <c r="AA20" s="403"/>
      <c r="AB20" s="403"/>
      <c r="AC20" s="403"/>
      <c r="AD20" s="403"/>
      <c r="AE20" s="404"/>
      <c r="AF20" s="69"/>
      <c r="AG20" s="69"/>
      <c r="AH20" s="69"/>
      <c r="AI20" s="69"/>
      <c r="AJ20" s="69"/>
      <c r="AK20" s="69"/>
      <c r="AL20" s="46"/>
      <c r="AM20" s="68"/>
      <c r="AN20" s="68"/>
      <c r="AO20" s="68"/>
      <c r="AP20" s="69"/>
      <c r="AQ20" s="69"/>
      <c r="AR20" s="46"/>
      <c r="AS20" s="68"/>
      <c r="AT20" s="68"/>
      <c r="AU20" s="68"/>
      <c r="AV20" s="406" t="str">
        <f>IF($AV$9="","",SUM($AV$9))</f>
        <v/>
      </c>
      <c r="AW20" s="406"/>
      <c r="AX20" s="406"/>
      <c r="AY20" s="406"/>
      <c r="AZ20" s="406"/>
      <c r="BA20" s="406"/>
      <c r="BB20" s="407"/>
    </row>
    <row r="21" spans="2:54" ht="16.5" customHeight="1" thickBot="1" x14ac:dyDescent="0.2">
      <c r="B21" s="68"/>
      <c r="C21" s="68"/>
      <c r="D21" s="68"/>
      <c r="E21" s="68"/>
      <c r="F21" s="68"/>
      <c r="G21" s="68"/>
      <c r="H21" s="68"/>
      <c r="I21" s="68"/>
      <c r="J21" s="68"/>
      <c r="K21" s="69"/>
      <c r="L21" s="69"/>
      <c r="M21" s="87"/>
      <c r="N21" s="87"/>
      <c r="O21" s="87"/>
      <c r="P21" s="87"/>
      <c r="Q21" s="87"/>
      <c r="R21" s="69"/>
      <c r="S21" s="69"/>
      <c r="T21" s="46"/>
      <c r="U21" s="68"/>
      <c r="V21" s="68"/>
      <c r="W21" s="68"/>
      <c r="X21" s="68"/>
      <c r="Y21" s="411" t="s">
        <v>239</v>
      </c>
      <c r="Z21" s="412"/>
      <c r="AA21" s="412"/>
      <c r="AB21" s="412"/>
      <c r="AC21" s="412"/>
      <c r="AD21" s="412"/>
      <c r="AE21" s="413"/>
      <c r="AF21" s="69"/>
      <c r="AG21" s="69"/>
      <c r="AH21" s="69"/>
      <c r="AI21" s="69"/>
      <c r="AJ21" s="69"/>
      <c r="AK21" s="69"/>
      <c r="AL21" s="46"/>
      <c r="AM21" s="68"/>
      <c r="AN21" s="68"/>
      <c r="AO21" s="68"/>
      <c r="AP21" s="69"/>
      <c r="AQ21" s="69"/>
      <c r="AR21" s="46"/>
      <c r="AS21" s="68"/>
      <c r="AT21" s="68"/>
      <c r="AU21" s="68"/>
      <c r="AV21" s="409"/>
      <c r="AW21" s="409"/>
      <c r="AX21" s="409"/>
      <c r="AY21" s="409"/>
      <c r="AZ21" s="409"/>
      <c r="BA21" s="409"/>
      <c r="BB21" s="410"/>
    </row>
    <row r="22" spans="2:54" ht="16.5" customHeight="1" thickTop="1" x14ac:dyDescent="0.15">
      <c r="B22" s="68"/>
      <c r="C22" s="68"/>
      <c r="D22" s="68"/>
      <c r="E22" s="68"/>
      <c r="F22" s="68"/>
      <c r="G22" s="68"/>
      <c r="H22" s="68"/>
      <c r="I22" s="68"/>
      <c r="J22" s="68"/>
      <c r="K22" s="69"/>
      <c r="L22" s="69"/>
      <c r="M22" s="87"/>
      <c r="N22" s="87"/>
      <c r="O22" s="87"/>
      <c r="P22" s="87"/>
      <c r="Q22" s="87"/>
      <c r="R22" s="69"/>
      <c r="S22" s="69"/>
      <c r="T22" s="46"/>
      <c r="U22" s="68"/>
      <c r="V22" s="68"/>
      <c r="W22" s="68"/>
      <c r="X22" s="68"/>
      <c r="Y22" s="68"/>
      <c r="Z22" s="68"/>
      <c r="AA22" s="68"/>
      <c r="AB22" s="68"/>
      <c r="AC22" s="68"/>
      <c r="AD22" s="68"/>
      <c r="AE22" s="69"/>
      <c r="AF22" s="69"/>
      <c r="AG22" s="69"/>
      <c r="AH22" s="69"/>
      <c r="AI22" s="69"/>
      <c r="AJ22" s="69"/>
      <c r="AK22" s="69"/>
      <c r="AL22" s="46"/>
      <c r="AM22" s="68"/>
      <c r="AN22" s="68"/>
      <c r="AO22" s="68"/>
      <c r="AP22" s="68"/>
      <c r="AQ22" s="70"/>
      <c r="AR22" s="70"/>
      <c r="AS22" s="70"/>
      <c r="AT22" s="71"/>
      <c r="AU22" s="71"/>
      <c r="AV22" s="71"/>
      <c r="AW22" s="71"/>
      <c r="AX22" s="71"/>
      <c r="AY22" s="71"/>
      <c r="AZ22" s="71"/>
      <c r="BA22" s="71"/>
      <c r="BB22" s="71"/>
    </row>
    <row r="23" spans="2:54" ht="16.5" customHeight="1" x14ac:dyDescent="0.15">
      <c r="B23" s="68"/>
      <c r="C23" s="68"/>
      <c r="D23" s="68"/>
      <c r="E23" s="68"/>
      <c r="F23" s="68"/>
      <c r="G23" s="68"/>
      <c r="H23" s="68"/>
      <c r="I23" s="68"/>
      <c r="J23" s="68"/>
      <c r="K23" s="69"/>
      <c r="L23" s="69"/>
      <c r="M23" s="87"/>
      <c r="N23" s="87"/>
      <c r="O23" s="87"/>
      <c r="P23" s="87"/>
      <c r="Q23" s="87"/>
      <c r="R23" s="69"/>
      <c r="S23" s="69"/>
      <c r="T23" s="46"/>
      <c r="U23" s="68"/>
      <c r="V23" s="68"/>
      <c r="W23" s="68"/>
      <c r="X23" s="68"/>
      <c r="Y23" s="68"/>
      <c r="Z23" s="68"/>
      <c r="AA23" s="68"/>
      <c r="AB23" s="68"/>
      <c r="AC23" s="68"/>
      <c r="AD23" s="68"/>
      <c r="AE23" s="69"/>
      <c r="AF23" s="69"/>
      <c r="AG23" s="69"/>
      <c r="AH23" s="69"/>
      <c r="AI23" s="69"/>
      <c r="AJ23" s="69"/>
      <c r="AK23" s="69"/>
      <c r="AL23" s="46"/>
      <c r="AM23" s="68"/>
      <c r="AN23" s="68"/>
      <c r="AO23" s="68"/>
      <c r="AP23" s="68"/>
      <c r="AQ23" s="70"/>
      <c r="AR23" s="70"/>
      <c r="AS23" s="70"/>
      <c r="AT23" s="71"/>
      <c r="AU23" s="71"/>
      <c r="AV23" s="71"/>
      <c r="AW23" s="71"/>
      <c r="AX23" s="71"/>
      <c r="AY23" s="71"/>
      <c r="AZ23" s="71"/>
      <c r="BA23" s="71"/>
      <c r="BB23" s="71"/>
    </row>
    <row r="24" spans="2:54" ht="16.5" customHeight="1" x14ac:dyDescent="0.15">
      <c r="B24" s="68"/>
      <c r="C24" s="68"/>
      <c r="D24" s="68"/>
      <c r="E24" s="68"/>
      <c r="F24" s="68"/>
      <c r="G24" s="68"/>
      <c r="H24" s="68"/>
      <c r="I24" s="68"/>
      <c r="J24" s="68"/>
      <c r="K24" s="69"/>
      <c r="L24" s="69"/>
      <c r="M24" s="87"/>
      <c r="N24" s="87"/>
      <c r="O24" s="87"/>
      <c r="P24" s="87"/>
      <c r="Q24" s="87"/>
      <c r="R24" s="69"/>
      <c r="S24" s="69"/>
      <c r="T24" s="46"/>
      <c r="U24" s="68"/>
      <c r="V24" s="68"/>
      <c r="W24" s="68"/>
      <c r="X24" s="68"/>
      <c r="Y24" s="68"/>
      <c r="Z24" s="68"/>
      <c r="AA24" s="68"/>
      <c r="AB24" s="68"/>
      <c r="AC24" s="68"/>
      <c r="AD24" s="68"/>
      <c r="AE24" s="69"/>
      <c r="AF24" s="69"/>
      <c r="AG24" s="69"/>
      <c r="AH24" s="69"/>
      <c r="AI24" s="69"/>
      <c r="AJ24" s="69"/>
      <c r="AK24" s="69"/>
      <c r="AL24" s="46"/>
      <c r="AM24" s="68"/>
      <c r="AN24" s="68"/>
      <c r="AO24" s="68"/>
      <c r="AP24" s="68"/>
      <c r="AQ24" s="70"/>
      <c r="AR24" s="70"/>
      <c r="AS24" s="70"/>
      <c r="AT24" s="71"/>
      <c r="AU24" s="71"/>
      <c r="AV24" s="71"/>
      <c r="AW24" s="71"/>
      <c r="AX24" s="71"/>
      <c r="AY24" s="71"/>
      <c r="AZ24" s="71"/>
      <c r="BA24" s="71"/>
      <c r="BB24" s="71"/>
    </row>
    <row r="25" spans="2:54" ht="16.5" customHeight="1" x14ac:dyDescent="0.15">
      <c r="B25" s="68"/>
      <c r="C25" s="68"/>
      <c r="D25" s="68"/>
      <c r="E25" s="68"/>
      <c r="F25" s="68"/>
      <c r="G25" s="68"/>
      <c r="H25" s="68"/>
      <c r="I25" s="68"/>
      <c r="J25" s="68"/>
      <c r="K25" s="69"/>
      <c r="L25" s="69"/>
      <c r="M25" s="87"/>
      <c r="N25" s="87"/>
      <c r="O25" s="87"/>
      <c r="P25" s="87"/>
      <c r="Q25" s="87"/>
      <c r="R25" s="69"/>
      <c r="S25" s="69"/>
      <c r="T25" s="46"/>
      <c r="U25" s="68"/>
      <c r="V25" s="68"/>
      <c r="W25" s="68"/>
      <c r="X25" s="68"/>
      <c r="Y25" s="68"/>
      <c r="Z25" s="68"/>
      <c r="AA25" s="68"/>
      <c r="AB25" s="68"/>
      <c r="AC25" s="68"/>
      <c r="AD25" s="68"/>
      <c r="AE25" s="69"/>
      <c r="AF25" s="69"/>
      <c r="AG25" s="69"/>
      <c r="AH25" s="69"/>
      <c r="AI25" s="69"/>
      <c r="AJ25" s="69"/>
      <c r="AK25" s="69"/>
      <c r="AL25" s="46"/>
      <c r="AM25" s="68"/>
      <c r="AN25" s="68"/>
      <c r="AO25" s="68"/>
      <c r="AP25" s="68"/>
      <c r="AQ25" s="70"/>
      <c r="AR25" s="70"/>
      <c r="AS25" s="70"/>
      <c r="AT25" s="71"/>
      <c r="AU25" s="71"/>
      <c r="AV25" s="71"/>
      <c r="AW25" s="71"/>
      <c r="AX25" s="71"/>
      <c r="AY25" s="71"/>
      <c r="AZ25" s="71"/>
      <c r="BA25" s="71"/>
      <c r="BB25" s="71"/>
    </row>
    <row r="26" spans="2:54" ht="16.5" customHeight="1" x14ac:dyDescent="0.15">
      <c r="B26" s="68"/>
      <c r="C26" s="68"/>
      <c r="D26" s="68"/>
      <c r="E26" s="68"/>
      <c r="F26" s="68"/>
      <c r="G26" s="68"/>
      <c r="H26" s="68"/>
      <c r="I26" s="68"/>
      <c r="J26" s="68"/>
      <c r="K26" s="69"/>
      <c r="L26" s="69"/>
      <c r="M26" s="87"/>
      <c r="N26" s="87"/>
      <c r="O26" s="87"/>
      <c r="P26" s="87"/>
      <c r="Q26" s="87"/>
      <c r="R26" s="69"/>
      <c r="S26" s="69"/>
      <c r="T26" s="46"/>
      <c r="U26" s="68"/>
      <c r="V26" s="68"/>
      <c r="W26" s="68"/>
      <c r="X26" s="68"/>
      <c r="Y26" s="68"/>
      <c r="Z26" s="68"/>
      <c r="AA26" s="68"/>
      <c r="AB26" s="68"/>
      <c r="AC26" s="68"/>
      <c r="AD26" s="68"/>
      <c r="AE26" s="69"/>
      <c r="AF26" s="69"/>
      <c r="AG26" s="69"/>
      <c r="AH26" s="69"/>
      <c r="AI26" s="69"/>
      <c r="AJ26" s="69"/>
      <c r="AK26" s="69"/>
      <c r="AL26" s="46"/>
      <c r="AM26" s="68"/>
      <c r="AN26" s="68"/>
      <c r="AO26" s="68"/>
      <c r="AP26" s="68"/>
      <c r="AQ26" s="70"/>
      <c r="AR26" s="70"/>
      <c r="AS26" s="70"/>
      <c r="AT26" s="71"/>
      <c r="AU26" s="71"/>
      <c r="AV26" s="71"/>
      <c r="AW26" s="71"/>
      <c r="AX26" s="71"/>
      <c r="AY26" s="71"/>
      <c r="AZ26" s="71"/>
      <c r="BA26" s="71"/>
      <c r="BB26" s="71"/>
    </row>
    <row r="27" spans="2:54" ht="16.5" customHeight="1" x14ac:dyDescent="0.15">
      <c r="B27" s="68"/>
      <c r="C27" s="68"/>
      <c r="D27" s="68"/>
      <c r="E27" s="68"/>
      <c r="F27" s="68"/>
      <c r="G27" s="68"/>
      <c r="H27" s="68"/>
      <c r="I27" s="68"/>
      <c r="J27" s="68"/>
      <c r="K27" s="69"/>
      <c r="L27" s="69"/>
      <c r="M27" s="87"/>
      <c r="N27" s="87"/>
      <c r="O27" s="87"/>
      <c r="P27" s="87"/>
      <c r="Q27" s="87"/>
      <c r="R27" s="69"/>
      <c r="S27" s="69"/>
      <c r="T27" s="46"/>
      <c r="U27" s="68"/>
      <c r="V27" s="68"/>
      <c r="W27" s="68"/>
      <c r="X27" s="68"/>
      <c r="Y27" s="68"/>
      <c r="Z27" s="68"/>
      <c r="AA27" s="68"/>
      <c r="AB27" s="68"/>
      <c r="AC27" s="68"/>
      <c r="AD27" s="68"/>
      <c r="AE27" s="69"/>
      <c r="AF27" s="69"/>
      <c r="AG27" s="69"/>
      <c r="AH27" s="69"/>
      <c r="AI27" s="69"/>
      <c r="AJ27" s="69"/>
      <c r="AK27" s="69"/>
      <c r="AL27" s="46"/>
      <c r="AM27" s="68"/>
      <c r="AN27" s="68"/>
      <c r="AO27" s="68"/>
      <c r="AP27" s="68"/>
      <c r="AQ27" s="70"/>
      <c r="AR27" s="70"/>
      <c r="AS27" s="70"/>
      <c r="AT27" s="71"/>
      <c r="AU27" s="71"/>
      <c r="AV27" s="71"/>
      <c r="AW27" s="71"/>
      <c r="AX27" s="71"/>
      <c r="AY27" s="71"/>
      <c r="AZ27" s="71"/>
      <c r="BA27" s="71"/>
      <c r="BB27" s="71"/>
    </row>
    <row r="28" spans="2:54" ht="16.5" customHeight="1" x14ac:dyDescent="0.15">
      <c r="B28" s="68"/>
      <c r="C28" s="68"/>
      <c r="D28" s="68"/>
      <c r="E28" s="68"/>
      <c r="F28" s="68"/>
      <c r="G28" s="68"/>
      <c r="H28" s="68"/>
      <c r="I28" s="68"/>
      <c r="J28" s="68"/>
      <c r="K28" s="69"/>
      <c r="L28" s="69"/>
      <c r="M28" s="87"/>
      <c r="N28" s="87"/>
      <c r="O28" s="87"/>
      <c r="P28" s="87"/>
      <c r="Q28" s="87"/>
      <c r="R28" s="69"/>
      <c r="S28" s="69"/>
      <c r="T28" s="46"/>
      <c r="U28" s="68"/>
      <c r="V28" s="68"/>
      <c r="W28" s="68"/>
      <c r="X28" s="68"/>
      <c r="Y28" s="68"/>
      <c r="Z28" s="68"/>
      <c r="AA28" s="68"/>
      <c r="AB28" s="68"/>
      <c r="AC28" s="68"/>
      <c r="AD28" s="68"/>
      <c r="AE28" s="69"/>
      <c r="AF28" s="69"/>
      <c r="AG28" s="69"/>
      <c r="AH28" s="69"/>
      <c r="AI28" s="69"/>
      <c r="AJ28" s="69"/>
      <c r="AK28" s="69"/>
      <c r="AL28" s="46"/>
      <c r="AM28" s="68"/>
      <c r="AN28" s="68"/>
      <c r="AO28" s="68"/>
      <c r="AP28" s="68"/>
      <c r="AQ28" s="70"/>
      <c r="AR28" s="70"/>
      <c r="AS28" s="70"/>
      <c r="AT28" s="71"/>
      <c r="AU28" s="71"/>
      <c r="AV28" s="71"/>
      <c r="AW28" s="71"/>
      <c r="AX28" s="71"/>
      <c r="AY28" s="71"/>
      <c r="AZ28" s="71"/>
      <c r="BA28" s="71"/>
      <c r="BB28" s="71"/>
    </row>
    <row r="29" spans="2:54" ht="16.5" customHeight="1" x14ac:dyDescent="0.15">
      <c r="B29" s="68"/>
      <c r="C29" s="68"/>
      <c r="D29" s="68"/>
      <c r="E29" s="68"/>
      <c r="F29" s="68"/>
      <c r="G29" s="68"/>
      <c r="H29" s="68"/>
      <c r="I29" s="68"/>
      <c r="J29" s="68"/>
      <c r="K29" s="69"/>
      <c r="L29" s="69"/>
      <c r="M29" s="87"/>
      <c r="N29" s="87"/>
      <c r="O29" s="87"/>
      <c r="P29" s="87"/>
      <c r="Q29" s="87"/>
      <c r="R29" s="69"/>
      <c r="S29" s="69"/>
      <c r="T29" s="46"/>
      <c r="U29" s="68"/>
      <c r="V29" s="68"/>
      <c r="W29" s="68"/>
      <c r="X29" s="68"/>
      <c r="Y29" s="68"/>
      <c r="Z29" s="68"/>
      <c r="AA29" s="68"/>
      <c r="AB29" s="68"/>
      <c r="AC29" s="68"/>
      <c r="AD29" s="68"/>
      <c r="AE29" s="69"/>
      <c r="AF29" s="69"/>
      <c r="AG29" s="69"/>
      <c r="AH29" s="69"/>
      <c r="AI29" s="69"/>
      <c r="AJ29" s="69"/>
      <c r="AK29" s="69"/>
      <c r="AL29" s="46"/>
      <c r="AM29" s="68"/>
      <c r="AN29" s="68"/>
      <c r="AO29" s="68"/>
      <c r="AP29" s="68"/>
      <c r="AQ29" s="70"/>
      <c r="AR29" s="70"/>
      <c r="AS29" s="70"/>
      <c r="AT29" s="71"/>
      <c r="AU29" s="71"/>
      <c r="AV29" s="71"/>
      <c r="AW29" s="71"/>
      <c r="AX29" s="71"/>
      <c r="AY29" s="71"/>
      <c r="AZ29" s="71"/>
      <c r="BA29" s="71"/>
      <c r="BB29" s="71"/>
    </row>
    <row r="30" spans="2:54" ht="16.5" customHeight="1" x14ac:dyDescent="0.15">
      <c r="B30" s="68"/>
      <c r="C30" s="68"/>
      <c r="D30" s="68"/>
      <c r="E30" s="68"/>
      <c r="F30" s="68"/>
      <c r="G30" s="68"/>
      <c r="H30" s="68"/>
      <c r="I30" s="68"/>
      <c r="J30" s="68"/>
      <c r="K30" s="69"/>
      <c r="L30" s="69"/>
      <c r="M30" s="87"/>
      <c r="N30" s="87"/>
      <c r="O30" s="87"/>
      <c r="P30" s="87"/>
      <c r="Q30" s="87"/>
      <c r="R30" s="69"/>
      <c r="S30" s="69"/>
      <c r="T30" s="46"/>
      <c r="U30" s="68"/>
      <c r="V30" s="68"/>
      <c r="W30" s="68"/>
      <c r="X30" s="68"/>
      <c r="Y30" s="68"/>
      <c r="Z30" s="68"/>
      <c r="AA30" s="68"/>
      <c r="AB30" s="68"/>
      <c r="AC30" s="68"/>
      <c r="AD30" s="68"/>
      <c r="AE30" s="69"/>
      <c r="AF30" s="69"/>
      <c r="AG30" s="69"/>
      <c r="AH30" s="69"/>
      <c r="AI30" s="69"/>
      <c r="AJ30" s="69"/>
      <c r="AK30" s="69"/>
      <c r="AL30" s="46"/>
      <c r="AM30" s="68"/>
      <c r="AN30" s="68"/>
      <c r="AO30" s="68"/>
      <c r="AP30" s="68"/>
      <c r="AQ30" s="70"/>
      <c r="AR30" s="70"/>
      <c r="AS30" s="70"/>
      <c r="AT30" s="71"/>
      <c r="AU30" s="71"/>
      <c r="AV30" s="71"/>
      <c r="AW30" s="71"/>
      <c r="AX30" s="71"/>
      <c r="AY30" s="71"/>
      <c r="AZ30" s="71"/>
      <c r="BA30" s="71"/>
      <c r="BB30" s="71"/>
    </row>
    <row r="31" spans="2:54" ht="16.5" customHeight="1" x14ac:dyDescent="0.15">
      <c r="B31" s="68"/>
      <c r="C31" s="68"/>
      <c r="D31" s="68"/>
      <c r="E31" s="68"/>
      <c r="F31" s="68"/>
      <c r="G31" s="68"/>
      <c r="H31" s="68"/>
      <c r="I31" s="68"/>
      <c r="J31" s="68"/>
      <c r="K31" s="69"/>
      <c r="L31" s="69"/>
      <c r="M31" s="87"/>
      <c r="N31" s="87"/>
      <c r="O31" s="87"/>
      <c r="P31" s="87"/>
      <c r="Q31" s="87"/>
      <c r="R31" s="69"/>
      <c r="S31" s="69"/>
      <c r="T31" s="46"/>
      <c r="U31" s="68"/>
      <c r="V31" s="68"/>
      <c r="W31" s="68"/>
      <c r="X31" s="68"/>
      <c r="Y31" s="68"/>
      <c r="Z31" s="68"/>
      <c r="AA31" s="68"/>
      <c r="AB31" s="68"/>
      <c r="AC31" s="68"/>
      <c r="AD31" s="68"/>
      <c r="AE31" s="69"/>
      <c r="AF31" s="69"/>
      <c r="AG31" s="69"/>
      <c r="AH31" s="69"/>
      <c r="AI31" s="69"/>
      <c r="AJ31" s="69"/>
      <c r="AK31" s="69"/>
      <c r="AL31" s="46"/>
      <c r="AM31" s="68"/>
      <c r="AN31" s="68"/>
      <c r="AO31" s="68"/>
      <c r="AP31" s="68"/>
      <c r="AQ31" s="70"/>
      <c r="AR31" s="70"/>
      <c r="AS31" s="70"/>
      <c r="AT31" s="71"/>
      <c r="AU31" s="71"/>
      <c r="AV31" s="71"/>
      <c r="AW31" s="71"/>
      <c r="AX31" s="71"/>
      <c r="AY31" s="71"/>
      <c r="AZ31" s="71"/>
      <c r="BA31" s="71"/>
      <c r="BB31" s="71"/>
    </row>
    <row r="32" spans="2:54" ht="16.5" customHeight="1" x14ac:dyDescent="0.15">
      <c r="B32" s="68"/>
      <c r="C32" s="68"/>
      <c r="D32" s="68"/>
      <c r="E32" s="68"/>
      <c r="F32" s="68"/>
      <c r="G32" s="68"/>
      <c r="H32" s="68"/>
      <c r="I32" s="68"/>
      <c r="J32" s="68"/>
      <c r="K32" s="69"/>
      <c r="L32" s="69"/>
      <c r="M32" s="87"/>
      <c r="N32" s="87"/>
      <c r="O32" s="87"/>
      <c r="P32" s="87"/>
      <c r="Q32" s="87"/>
      <c r="R32" s="69"/>
      <c r="S32" s="69"/>
      <c r="T32" s="46"/>
      <c r="U32" s="68"/>
      <c r="V32" s="68"/>
      <c r="W32" s="68"/>
      <c r="X32" s="68"/>
      <c r="Y32" s="68"/>
      <c r="Z32" s="68"/>
      <c r="AA32" s="68"/>
      <c r="AB32" s="68"/>
      <c r="AC32" s="68"/>
      <c r="AD32" s="68"/>
      <c r="AE32" s="69"/>
      <c r="AF32" s="69"/>
      <c r="AG32" s="69"/>
      <c r="AH32" s="69"/>
      <c r="AI32" s="69"/>
      <c r="AJ32" s="69"/>
      <c r="AK32" s="69"/>
      <c r="AL32" s="46"/>
      <c r="AM32" s="68"/>
      <c r="AN32" s="68"/>
      <c r="AO32" s="68"/>
      <c r="AP32" s="68"/>
      <c r="AQ32" s="70"/>
      <c r="AR32" s="70"/>
      <c r="AS32" s="70"/>
      <c r="AT32" s="71"/>
      <c r="AU32" s="71"/>
      <c r="AV32" s="71"/>
      <c r="AW32" s="71"/>
      <c r="AX32" s="71"/>
      <c r="AY32" s="71"/>
      <c r="AZ32" s="71"/>
      <c r="BA32" s="71"/>
      <c r="BB32" s="71"/>
    </row>
    <row r="33" spans="2:54" ht="16.5" customHeight="1" x14ac:dyDescent="0.15">
      <c r="B33" s="68"/>
      <c r="C33" s="68"/>
      <c r="D33" s="68"/>
      <c r="E33" s="68"/>
      <c r="F33" s="68"/>
      <c r="G33" s="68"/>
      <c r="H33" s="68"/>
      <c r="I33" s="68"/>
      <c r="J33" s="68"/>
      <c r="K33" s="69"/>
      <c r="L33" s="69"/>
      <c r="M33" s="87"/>
      <c r="N33" s="87"/>
      <c r="O33" s="87"/>
      <c r="P33" s="87"/>
      <c r="Q33" s="87"/>
      <c r="R33" s="69"/>
      <c r="S33" s="69"/>
      <c r="T33" s="46"/>
      <c r="U33" s="68"/>
      <c r="V33" s="68"/>
      <c r="W33" s="68"/>
      <c r="X33" s="68"/>
      <c r="Y33" s="68"/>
      <c r="Z33" s="68"/>
      <c r="AA33" s="68"/>
      <c r="AB33" s="68"/>
      <c r="AC33" s="68"/>
      <c r="AD33" s="68"/>
      <c r="AE33" s="69"/>
      <c r="AF33" s="69"/>
      <c r="AG33" s="69"/>
      <c r="AH33" s="69"/>
      <c r="AI33" s="69"/>
      <c r="AJ33" s="69"/>
      <c r="AK33" s="69"/>
      <c r="AL33" s="46"/>
      <c r="AM33" s="68"/>
      <c r="AN33" s="68"/>
      <c r="AO33" s="68"/>
      <c r="AP33" s="68"/>
      <c r="AQ33" s="70"/>
      <c r="AR33" s="70"/>
      <c r="AS33" s="70"/>
      <c r="AT33" s="71"/>
      <c r="AU33" s="71"/>
      <c r="AV33" s="71"/>
      <c r="AW33" s="71"/>
      <c r="AX33" s="71"/>
      <c r="AY33" s="71"/>
      <c r="AZ33" s="71"/>
      <c r="BA33" s="71"/>
      <c r="BB33" s="71"/>
    </row>
    <row r="34" spans="2:54" ht="16.5" customHeight="1" x14ac:dyDescent="0.15">
      <c r="B34" s="68"/>
      <c r="C34" s="68"/>
      <c r="D34" s="68"/>
      <c r="E34" s="68"/>
      <c r="F34" s="68"/>
      <c r="G34" s="68"/>
      <c r="H34" s="68"/>
      <c r="I34" s="68"/>
      <c r="J34" s="68"/>
      <c r="K34" s="69"/>
      <c r="L34" s="69"/>
      <c r="M34" s="87"/>
      <c r="N34" s="87"/>
      <c r="O34" s="87"/>
      <c r="P34" s="87"/>
      <c r="Q34" s="87"/>
      <c r="R34" s="69"/>
      <c r="S34" s="69"/>
      <c r="T34" s="46"/>
      <c r="U34" s="68"/>
      <c r="V34" s="68"/>
      <c r="W34" s="68"/>
      <c r="X34" s="68"/>
      <c r="Y34" s="68"/>
      <c r="Z34" s="68"/>
      <c r="AA34" s="68"/>
      <c r="AB34" s="68"/>
      <c r="AC34" s="68"/>
      <c r="AD34" s="68"/>
      <c r="AE34" s="69"/>
      <c r="AF34" s="69"/>
      <c r="AG34" s="69"/>
      <c r="AH34" s="69"/>
      <c r="AI34" s="69"/>
      <c r="AJ34" s="69"/>
      <c r="AK34" s="69"/>
      <c r="AL34" s="46"/>
      <c r="AM34" s="68"/>
      <c r="AN34" s="68"/>
      <c r="AO34" s="68"/>
      <c r="AP34" s="68"/>
      <c r="AQ34" s="70"/>
      <c r="AR34" s="70"/>
      <c r="AS34" s="70"/>
      <c r="AT34" s="71"/>
      <c r="AU34" s="71"/>
      <c r="AV34" s="71"/>
      <c r="AW34" s="71"/>
      <c r="AX34" s="71"/>
      <c r="AY34" s="71"/>
      <c r="AZ34" s="71"/>
      <c r="BA34" s="71"/>
      <c r="BB34" s="71"/>
    </row>
    <row r="35" spans="2:54" ht="16.5" customHeight="1" x14ac:dyDescent="0.15">
      <c r="B35" s="68"/>
      <c r="C35" s="68"/>
      <c r="D35" s="68"/>
      <c r="E35" s="68"/>
      <c r="F35" s="68"/>
      <c r="G35" s="68"/>
      <c r="H35" s="68"/>
      <c r="I35" s="68"/>
      <c r="J35" s="68"/>
      <c r="K35" s="69"/>
      <c r="L35" s="69"/>
      <c r="M35" s="87"/>
      <c r="N35" s="87"/>
      <c r="O35" s="87"/>
      <c r="P35" s="87"/>
      <c r="Q35" s="87"/>
      <c r="R35" s="69"/>
      <c r="S35" s="69"/>
      <c r="T35" s="46"/>
      <c r="U35" s="68"/>
      <c r="V35" s="68"/>
      <c r="W35" s="68"/>
      <c r="X35" s="68"/>
      <c r="Y35" s="68"/>
      <c r="Z35" s="68"/>
      <c r="AA35" s="68"/>
      <c r="AB35" s="68"/>
      <c r="AC35" s="68"/>
      <c r="AD35" s="68"/>
      <c r="AE35" s="69"/>
      <c r="AF35" s="69"/>
      <c r="AG35" s="69"/>
      <c r="AH35" s="69"/>
      <c r="AI35" s="69"/>
      <c r="AJ35" s="69"/>
      <c r="AK35" s="69"/>
      <c r="AL35" s="46"/>
      <c r="AM35" s="68"/>
      <c r="AN35" s="68"/>
      <c r="AO35" s="68"/>
      <c r="AP35" s="68"/>
      <c r="AQ35" s="70"/>
      <c r="AR35" s="70"/>
      <c r="AS35" s="70"/>
      <c r="AT35" s="71"/>
      <c r="AU35" s="71"/>
      <c r="AV35" s="71"/>
      <c r="AW35" s="71"/>
      <c r="AX35" s="71"/>
      <c r="AY35" s="71"/>
      <c r="AZ35" s="71"/>
      <c r="BA35" s="71"/>
      <c r="BB35" s="71"/>
    </row>
    <row r="36" spans="2:54" ht="16.5" customHeight="1" x14ac:dyDescent="0.15">
      <c r="B36" s="68"/>
      <c r="C36" s="68"/>
      <c r="D36" s="68"/>
      <c r="E36" s="68"/>
      <c r="F36" s="68"/>
      <c r="G36" s="68"/>
      <c r="H36" s="68"/>
      <c r="I36" s="68"/>
      <c r="J36" s="68"/>
      <c r="K36" s="69"/>
      <c r="L36" s="69"/>
      <c r="M36" s="87"/>
      <c r="N36" s="87"/>
      <c r="O36" s="87"/>
      <c r="P36" s="87"/>
      <c r="Q36" s="87"/>
      <c r="R36" s="69"/>
      <c r="S36" s="69"/>
      <c r="T36" s="46"/>
      <c r="U36" s="68"/>
      <c r="V36" s="68"/>
      <c r="W36" s="68"/>
      <c r="X36" s="68"/>
      <c r="Y36" s="68"/>
      <c r="Z36" s="68"/>
      <c r="AA36" s="68"/>
      <c r="AB36" s="68"/>
      <c r="AC36" s="68"/>
      <c r="AD36" s="68"/>
      <c r="AE36" s="69"/>
      <c r="AF36" s="69"/>
      <c r="AG36" s="69"/>
      <c r="AH36" s="69"/>
      <c r="AI36" s="69"/>
      <c r="AJ36" s="69"/>
      <c r="AK36" s="69"/>
      <c r="AL36" s="46"/>
      <c r="AM36" s="68"/>
      <c r="AN36" s="68"/>
      <c r="AO36" s="68"/>
      <c r="AP36" s="68"/>
      <c r="AQ36" s="70"/>
      <c r="AR36" s="70"/>
      <c r="AS36" s="70"/>
      <c r="AT36" s="71"/>
      <c r="AU36" s="71"/>
      <c r="AV36" s="71"/>
      <c r="AW36" s="71"/>
      <c r="AX36" s="71"/>
      <c r="AY36" s="71"/>
      <c r="AZ36" s="71"/>
      <c r="BA36" s="71"/>
      <c r="BB36" s="71"/>
    </row>
    <row r="37" spans="2:54" ht="16.5" customHeight="1" x14ac:dyDescent="0.15">
      <c r="B37" s="68"/>
      <c r="C37" s="68"/>
      <c r="D37" s="68"/>
      <c r="E37" s="68"/>
      <c r="F37" s="68"/>
      <c r="G37" s="68"/>
      <c r="H37" s="68"/>
      <c r="I37" s="68"/>
      <c r="J37" s="68"/>
      <c r="K37" s="69"/>
      <c r="L37" s="69"/>
      <c r="M37" s="87"/>
      <c r="N37" s="87"/>
      <c r="O37" s="87"/>
      <c r="P37" s="87"/>
      <c r="Q37" s="87"/>
      <c r="R37" s="69"/>
      <c r="S37" s="69"/>
      <c r="T37" s="46"/>
      <c r="U37" s="68"/>
      <c r="V37" s="68"/>
      <c r="W37" s="68"/>
      <c r="X37" s="68"/>
      <c r="Y37" s="68"/>
      <c r="Z37" s="68"/>
      <c r="AA37" s="68"/>
      <c r="AB37" s="68"/>
      <c r="AC37" s="68"/>
      <c r="AD37" s="68"/>
      <c r="AE37" s="69"/>
      <c r="AF37" s="69"/>
      <c r="AG37" s="69"/>
      <c r="AH37" s="69"/>
      <c r="AI37" s="69"/>
      <c r="AJ37" s="69"/>
      <c r="AK37" s="69"/>
      <c r="AL37" s="46"/>
      <c r="AM37" s="68"/>
      <c r="AN37" s="68"/>
      <c r="AO37" s="68"/>
      <c r="AP37" s="68"/>
      <c r="AQ37" s="70"/>
      <c r="AR37" s="70"/>
      <c r="AS37" s="70"/>
      <c r="AT37" s="71"/>
      <c r="AU37" s="71"/>
      <c r="AV37" s="71"/>
      <c r="AW37" s="71"/>
      <c r="AX37" s="71"/>
      <c r="AY37" s="71"/>
      <c r="AZ37" s="71"/>
      <c r="BA37" s="71"/>
      <c r="BB37" s="71"/>
    </row>
    <row r="38" spans="2:54" ht="16.5" customHeight="1" x14ac:dyDescent="0.15">
      <c r="B38" s="68"/>
      <c r="C38" s="68"/>
      <c r="D38" s="68"/>
      <c r="E38" s="68"/>
      <c r="F38" s="68"/>
      <c r="G38" s="68"/>
      <c r="H38" s="68"/>
      <c r="I38" s="68"/>
      <c r="J38" s="68"/>
      <c r="K38" s="69"/>
      <c r="L38" s="69"/>
      <c r="M38" s="87"/>
      <c r="N38" s="87"/>
      <c r="O38" s="87"/>
      <c r="P38" s="87"/>
      <c r="Q38" s="87"/>
      <c r="R38" s="69"/>
      <c r="S38" s="69"/>
      <c r="T38" s="46"/>
      <c r="U38" s="68"/>
      <c r="V38" s="68"/>
      <c r="W38" s="68"/>
      <c r="X38" s="68"/>
      <c r="Y38" s="68"/>
      <c r="Z38" s="68"/>
      <c r="AA38" s="68"/>
      <c r="AB38" s="68"/>
      <c r="AC38" s="68"/>
      <c r="AD38" s="68"/>
      <c r="AE38" s="69"/>
      <c r="AF38" s="69"/>
      <c r="AG38" s="69"/>
      <c r="AH38" s="69"/>
      <c r="AI38" s="69"/>
      <c r="AJ38" s="69"/>
      <c r="AK38" s="69"/>
      <c r="AL38" s="46"/>
      <c r="AM38" s="68"/>
      <c r="AN38" s="68"/>
      <c r="AO38" s="68"/>
      <c r="AP38" s="68"/>
      <c r="AQ38" s="70"/>
      <c r="AR38" s="70"/>
      <c r="AS38" s="70"/>
      <c r="AT38" s="71"/>
      <c r="AU38" s="71"/>
      <c r="AV38" s="71"/>
      <c r="AW38" s="71"/>
      <c r="AX38" s="71"/>
      <c r="AY38" s="71"/>
      <c r="AZ38" s="71"/>
      <c r="BA38" s="71"/>
      <c r="BB38" s="71"/>
    </row>
    <row r="39" spans="2:54" ht="16.5" customHeight="1" x14ac:dyDescent="0.15">
      <c r="B39" s="68"/>
      <c r="C39" s="68"/>
      <c r="D39" s="68"/>
      <c r="E39" s="68"/>
      <c r="F39" s="68"/>
      <c r="G39" s="68"/>
      <c r="H39" s="68"/>
      <c r="I39" s="68"/>
      <c r="J39" s="68"/>
      <c r="K39" s="69"/>
      <c r="L39" s="69"/>
      <c r="M39" s="87"/>
      <c r="N39" s="87"/>
      <c r="O39" s="87"/>
      <c r="P39" s="87"/>
      <c r="Q39" s="87"/>
      <c r="R39" s="69"/>
      <c r="S39" s="69"/>
      <c r="T39" s="46"/>
      <c r="U39" s="68"/>
      <c r="V39" s="68"/>
      <c r="W39" s="68"/>
      <c r="X39" s="68"/>
      <c r="Y39" s="68"/>
      <c r="Z39" s="68"/>
      <c r="AA39" s="68"/>
      <c r="AB39" s="68"/>
      <c r="AC39" s="68"/>
      <c r="AD39" s="68"/>
      <c r="AE39" s="69"/>
      <c r="AF39" s="69"/>
      <c r="AG39" s="69"/>
      <c r="AH39" s="69"/>
      <c r="AI39" s="69"/>
      <c r="AJ39" s="69"/>
      <c r="AK39" s="69"/>
      <c r="AL39" s="46"/>
      <c r="AM39" s="68"/>
      <c r="AN39" s="68"/>
      <c r="AO39" s="68"/>
      <c r="AP39" s="68"/>
      <c r="AQ39" s="70"/>
      <c r="AR39" s="70"/>
      <c r="AS39" s="70"/>
      <c r="AT39" s="71"/>
      <c r="AU39" s="71"/>
      <c r="AV39" s="71"/>
      <c r="AW39" s="71"/>
      <c r="AX39" s="71"/>
      <c r="AY39" s="71"/>
      <c r="AZ39" s="71"/>
      <c r="BA39" s="71"/>
      <c r="BB39" s="71"/>
    </row>
    <row r="40" spans="2:54" ht="16.5" customHeight="1" x14ac:dyDescent="0.15">
      <c r="B40" s="68"/>
      <c r="C40" s="68"/>
      <c r="D40" s="68"/>
      <c r="E40" s="68"/>
      <c r="F40" s="68"/>
      <c r="G40" s="68"/>
      <c r="H40" s="68"/>
      <c r="I40" s="68"/>
      <c r="J40" s="68"/>
      <c r="K40" s="69"/>
      <c r="L40" s="69"/>
      <c r="M40" s="87"/>
      <c r="N40" s="87"/>
      <c r="O40" s="87"/>
      <c r="P40" s="87"/>
      <c r="Q40" s="87"/>
      <c r="R40" s="69"/>
      <c r="S40" s="69"/>
      <c r="T40" s="46"/>
      <c r="U40" s="68"/>
      <c r="V40" s="68"/>
      <c r="W40" s="68"/>
      <c r="X40" s="68"/>
      <c r="Y40" s="68"/>
      <c r="Z40" s="68"/>
      <c r="AA40" s="68"/>
      <c r="AB40" s="68"/>
      <c r="AC40" s="68"/>
      <c r="AD40" s="68"/>
      <c r="AE40" s="69"/>
      <c r="AF40" s="69"/>
      <c r="AG40" s="69"/>
      <c r="AH40" s="69"/>
      <c r="AI40" s="69"/>
      <c r="AJ40" s="69"/>
      <c r="AK40" s="69"/>
      <c r="AL40" s="46"/>
      <c r="AM40" s="68"/>
      <c r="AN40" s="68"/>
      <c r="AO40" s="68"/>
      <c r="AP40" s="68"/>
      <c r="AQ40" s="70"/>
      <c r="AR40" s="70"/>
      <c r="AS40" s="70"/>
      <c r="AT40" s="71"/>
      <c r="AU40" s="71"/>
      <c r="AV40" s="71"/>
      <c r="AW40" s="71"/>
      <c r="AX40" s="71"/>
      <c r="AY40" s="71"/>
      <c r="AZ40" s="71"/>
      <c r="BA40" s="71"/>
      <c r="BB40" s="71"/>
    </row>
    <row r="41" spans="2:54" ht="16.5" customHeight="1" x14ac:dyDescent="0.15">
      <c r="B41" s="68"/>
      <c r="C41" s="68"/>
      <c r="D41" s="68"/>
      <c r="E41" s="68"/>
      <c r="F41" s="68"/>
      <c r="G41" s="68"/>
      <c r="H41" s="68"/>
      <c r="I41" s="68"/>
      <c r="J41" s="68"/>
      <c r="K41" s="69"/>
      <c r="L41" s="69"/>
      <c r="M41" s="87"/>
      <c r="N41" s="87"/>
      <c r="O41" s="87"/>
      <c r="P41" s="87"/>
      <c r="Q41" s="87"/>
      <c r="R41" s="69"/>
      <c r="S41" s="69"/>
      <c r="T41" s="46"/>
      <c r="U41" s="68"/>
      <c r="V41" s="68"/>
      <c r="W41" s="68"/>
      <c r="X41" s="68"/>
      <c r="Y41" s="68"/>
      <c r="Z41" s="68"/>
      <c r="AA41" s="68"/>
      <c r="AB41" s="68"/>
      <c r="AC41" s="68"/>
      <c r="AD41" s="68"/>
      <c r="AE41" s="69"/>
      <c r="AF41" s="69"/>
      <c r="AG41" s="69"/>
      <c r="AH41" s="69"/>
      <c r="AI41" s="69"/>
      <c r="AJ41" s="69"/>
      <c r="AK41" s="69"/>
      <c r="AL41" s="46"/>
      <c r="AM41" s="68"/>
      <c r="AN41" s="68"/>
      <c r="AO41" s="68"/>
      <c r="AP41" s="68"/>
      <c r="AQ41" s="70"/>
      <c r="AR41" s="70"/>
      <c r="AS41" s="70"/>
      <c r="AT41" s="71"/>
      <c r="AU41" s="71"/>
      <c r="AV41" s="71"/>
      <c r="AW41" s="71"/>
      <c r="AX41" s="71"/>
      <c r="AY41" s="71"/>
      <c r="AZ41" s="71"/>
      <c r="BA41" s="71"/>
      <c r="BB41" s="71"/>
    </row>
    <row r="42" spans="2:54" ht="16.5" customHeight="1" x14ac:dyDescent="0.15">
      <c r="B42" s="68"/>
      <c r="C42" s="68"/>
      <c r="D42" s="68"/>
      <c r="E42" s="68"/>
      <c r="F42" s="68"/>
      <c r="G42" s="68"/>
      <c r="H42" s="68"/>
      <c r="I42" s="68"/>
      <c r="J42" s="68"/>
      <c r="K42" s="69"/>
      <c r="L42" s="69"/>
      <c r="M42" s="87"/>
      <c r="N42" s="87"/>
      <c r="O42" s="87"/>
      <c r="P42" s="87"/>
      <c r="Q42" s="87"/>
      <c r="R42" s="69"/>
      <c r="S42" s="69"/>
      <c r="T42" s="46"/>
      <c r="U42" s="68"/>
      <c r="V42" s="68"/>
      <c r="W42" s="68"/>
      <c r="X42" s="68"/>
      <c r="Y42" s="68"/>
      <c r="Z42" s="68"/>
      <c r="AA42" s="68"/>
      <c r="AB42" s="68"/>
      <c r="AC42" s="68"/>
      <c r="AD42" s="68"/>
      <c r="AE42" s="69"/>
      <c r="AF42" s="69"/>
      <c r="AG42" s="69"/>
      <c r="AH42" s="69"/>
      <c r="AI42" s="69"/>
      <c r="AJ42" s="69"/>
      <c r="AK42" s="69"/>
      <c r="AL42" s="46"/>
      <c r="AM42" s="68"/>
      <c r="AN42" s="68"/>
      <c r="AO42" s="68"/>
      <c r="AP42" s="68"/>
      <c r="AQ42" s="70"/>
      <c r="AR42" s="70"/>
      <c r="AS42" s="70"/>
      <c r="AT42" s="71"/>
      <c r="AU42" s="71"/>
      <c r="AV42" s="71"/>
      <c r="AW42" s="71"/>
      <c r="AX42" s="71"/>
      <c r="AY42" s="71"/>
      <c r="AZ42" s="71"/>
      <c r="BA42" s="71"/>
      <c r="BB42" s="71"/>
    </row>
    <row r="43" spans="2:54" ht="16.5" customHeight="1" x14ac:dyDescent="0.15">
      <c r="B43" s="68"/>
      <c r="C43" s="68"/>
      <c r="D43" s="68"/>
      <c r="E43" s="68"/>
      <c r="F43" s="68"/>
      <c r="G43" s="68"/>
      <c r="H43" s="68"/>
      <c r="I43" s="68"/>
      <c r="J43" s="68"/>
      <c r="K43" s="69"/>
      <c r="L43" s="69"/>
      <c r="M43" s="87"/>
      <c r="N43" s="87"/>
      <c r="O43" s="87"/>
      <c r="P43" s="87"/>
      <c r="Q43" s="87"/>
      <c r="R43" s="69"/>
      <c r="S43" s="69"/>
      <c r="T43" s="46"/>
      <c r="U43" s="68"/>
      <c r="V43" s="68"/>
      <c r="W43" s="68"/>
      <c r="X43" s="68"/>
      <c r="Y43" s="68"/>
      <c r="Z43" s="68"/>
      <c r="AA43" s="68"/>
      <c r="AB43" s="68"/>
      <c r="AC43" s="68"/>
      <c r="AD43" s="68"/>
      <c r="AE43" s="69"/>
      <c r="AF43" s="69"/>
      <c r="AG43" s="69"/>
      <c r="AH43" s="69"/>
      <c r="AI43" s="69"/>
      <c r="AJ43" s="69"/>
      <c r="AK43" s="69"/>
      <c r="AL43" s="46"/>
      <c r="AM43" s="68"/>
      <c r="AN43" s="68"/>
      <c r="AO43" s="68"/>
      <c r="AP43" s="68"/>
      <c r="AQ43" s="70"/>
      <c r="AR43" s="70"/>
      <c r="AS43" s="70"/>
      <c r="AT43" s="71"/>
      <c r="AU43" s="71"/>
      <c r="AV43" s="71"/>
      <c r="AW43" s="71"/>
      <c r="AX43" s="71"/>
      <c r="AY43" s="71"/>
      <c r="AZ43" s="71"/>
      <c r="BA43" s="71"/>
      <c r="BB43" s="71"/>
    </row>
    <row r="44" spans="2:54" ht="16.5" customHeight="1" x14ac:dyDescent="0.15">
      <c r="B44" s="68"/>
      <c r="C44" s="68"/>
      <c r="D44" s="68"/>
      <c r="E44" s="68"/>
      <c r="F44" s="68"/>
      <c r="G44" s="68"/>
      <c r="H44" s="68"/>
      <c r="I44" s="68"/>
      <c r="J44" s="68"/>
      <c r="K44" s="69"/>
      <c r="L44" s="69"/>
      <c r="M44" s="87"/>
      <c r="N44" s="87"/>
      <c r="O44" s="87"/>
      <c r="P44" s="87"/>
      <c r="Q44" s="87"/>
      <c r="R44" s="69"/>
      <c r="S44" s="69"/>
      <c r="T44" s="46"/>
      <c r="U44" s="68"/>
      <c r="V44" s="68"/>
      <c r="W44" s="68"/>
      <c r="X44" s="68"/>
      <c r="Y44" s="68"/>
      <c r="Z44" s="68"/>
      <c r="AA44" s="68"/>
      <c r="AB44" s="68"/>
      <c r="AC44" s="68"/>
      <c r="AD44" s="68"/>
      <c r="AE44" s="69"/>
      <c r="AF44" s="69"/>
      <c r="AG44" s="69"/>
      <c r="AH44" s="69"/>
      <c r="AI44" s="69"/>
      <c r="AJ44" s="69"/>
      <c r="AK44" s="69"/>
      <c r="AL44" s="46"/>
      <c r="AM44" s="68"/>
      <c r="AN44" s="68"/>
      <c r="AO44" s="68"/>
      <c r="AP44" s="68"/>
      <c r="AQ44" s="70"/>
      <c r="AR44" s="70"/>
      <c r="AS44" s="70"/>
      <c r="AT44" s="71"/>
      <c r="AU44" s="71"/>
      <c r="AV44" s="71"/>
      <c r="AW44" s="71"/>
      <c r="AX44" s="71"/>
      <c r="AY44" s="71"/>
      <c r="AZ44" s="71"/>
      <c r="BA44" s="71"/>
      <c r="BB44" s="71"/>
    </row>
    <row r="45" spans="2:54" ht="16.5" customHeight="1" x14ac:dyDescent="0.15">
      <c r="B45" s="68"/>
      <c r="C45" s="68"/>
      <c r="D45" s="68"/>
      <c r="E45" s="68"/>
      <c r="F45" s="68"/>
      <c r="G45" s="68"/>
      <c r="H45" s="68"/>
      <c r="I45" s="68"/>
      <c r="J45" s="68"/>
      <c r="K45" s="69"/>
      <c r="L45" s="69"/>
      <c r="M45" s="87"/>
      <c r="N45" s="87"/>
      <c r="O45" s="87"/>
      <c r="P45" s="87"/>
      <c r="Q45" s="87"/>
      <c r="R45" s="69"/>
      <c r="S45" s="69"/>
      <c r="T45" s="46"/>
      <c r="U45" s="68"/>
      <c r="V45" s="68"/>
      <c r="W45" s="68"/>
      <c r="X45" s="68"/>
      <c r="Y45" s="68"/>
      <c r="Z45" s="68"/>
      <c r="AA45" s="68"/>
      <c r="AB45" s="68"/>
      <c r="AC45" s="68"/>
      <c r="AD45" s="68"/>
      <c r="AE45" s="69"/>
      <c r="AF45" s="69"/>
      <c r="AG45" s="69"/>
      <c r="AH45" s="69"/>
      <c r="AI45" s="69"/>
      <c r="AJ45" s="69"/>
      <c r="AK45" s="69"/>
      <c r="AL45" s="46"/>
      <c r="AM45" s="68"/>
      <c r="AN45" s="68"/>
      <c r="AO45" s="68"/>
      <c r="AP45" s="68"/>
      <c r="AQ45" s="70"/>
      <c r="AR45" s="70"/>
      <c r="AS45" s="70"/>
      <c r="AT45" s="71"/>
      <c r="AU45" s="71"/>
      <c r="AV45" s="71"/>
      <c r="AW45" s="71"/>
      <c r="AX45" s="71"/>
      <c r="AY45" s="71"/>
      <c r="AZ45" s="71"/>
      <c r="BA45" s="71"/>
      <c r="BB45" s="71"/>
    </row>
    <row r="46" spans="2:54" ht="16.5" customHeight="1" x14ac:dyDescent="0.15">
      <c r="B46" s="68"/>
      <c r="C46" s="68"/>
      <c r="D46" s="68"/>
      <c r="E46" s="68"/>
      <c r="F46" s="68"/>
      <c r="G46" s="68"/>
      <c r="H46" s="68"/>
      <c r="I46" s="68"/>
      <c r="J46" s="68"/>
      <c r="K46" s="69"/>
      <c r="L46" s="69"/>
      <c r="M46" s="87"/>
      <c r="N46" s="87"/>
      <c r="O46" s="87"/>
      <c r="P46" s="87"/>
      <c r="Q46" s="87"/>
      <c r="R46" s="69"/>
      <c r="S46" s="69"/>
      <c r="T46" s="46"/>
      <c r="U46" s="68"/>
      <c r="V46" s="68"/>
      <c r="W46" s="68"/>
      <c r="X46" s="68"/>
      <c r="Y46" s="68"/>
      <c r="Z46" s="68"/>
      <c r="AA46" s="68"/>
      <c r="AB46" s="68"/>
      <c r="AC46" s="68"/>
      <c r="AD46" s="68"/>
      <c r="AE46" s="69"/>
      <c r="AF46" s="69"/>
      <c r="AG46" s="69"/>
      <c r="AH46" s="69"/>
      <c r="AI46" s="69"/>
      <c r="AJ46" s="69"/>
      <c r="AK46" s="69"/>
      <c r="AL46" s="46"/>
      <c r="AM46" s="68"/>
      <c r="AN46" s="68"/>
      <c r="AO46" s="68"/>
      <c r="AP46" s="68"/>
      <c r="AQ46" s="70"/>
      <c r="AR46" s="70"/>
      <c r="AS46" s="70"/>
      <c r="AT46" s="71"/>
      <c r="AU46" s="71"/>
      <c r="AV46" s="71"/>
      <c r="AW46" s="71"/>
      <c r="AX46" s="71"/>
      <c r="AY46" s="71"/>
      <c r="AZ46" s="71"/>
      <c r="BA46" s="71"/>
      <c r="BB46" s="71"/>
    </row>
    <row r="47" spans="2:54" ht="16.5" customHeight="1" x14ac:dyDescent="0.15">
      <c r="B47" s="68"/>
      <c r="C47" s="68"/>
      <c r="D47" s="68"/>
      <c r="E47" s="68"/>
      <c r="F47" s="68"/>
      <c r="G47" s="68"/>
      <c r="H47" s="68"/>
      <c r="I47" s="68"/>
      <c r="J47" s="68"/>
      <c r="K47" s="69"/>
      <c r="L47" s="69"/>
      <c r="M47" s="87"/>
      <c r="N47" s="87"/>
      <c r="O47" s="87"/>
      <c r="P47" s="87"/>
      <c r="Q47" s="87"/>
      <c r="R47" s="69"/>
      <c r="S47" s="69"/>
      <c r="T47" s="46"/>
      <c r="U47" s="68"/>
      <c r="V47" s="68"/>
      <c r="W47" s="68"/>
      <c r="X47" s="68"/>
      <c r="Y47" s="68"/>
      <c r="Z47" s="68"/>
      <c r="AA47" s="68"/>
      <c r="AB47" s="68"/>
      <c r="AC47" s="68"/>
      <c r="AD47" s="68"/>
      <c r="AE47" s="69"/>
      <c r="AF47" s="69"/>
      <c r="AG47" s="69"/>
      <c r="AH47" s="69"/>
      <c r="AI47" s="69"/>
      <c r="AJ47" s="69"/>
      <c r="AK47" s="69"/>
      <c r="AL47" s="46"/>
      <c r="AM47" s="68"/>
      <c r="AN47" s="68"/>
      <c r="AO47" s="68"/>
      <c r="AP47" s="68"/>
      <c r="AQ47" s="70"/>
      <c r="AR47" s="70"/>
      <c r="AS47" s="70"/>
      <c r="AT47" s="71"/>
      <c r="AU47" s="71"/>
      <c r="AV47" s="71"/>
      <c r="AW47" s="71"/>
      <c r="AX47" s="71"/>
      <c r="AY47" s="71"/>
      <c r="AZ47" s="71"/>
      <c r="BA47" s="71"/>
      <c r="BB47" s="71"/>
    </row>
    <row r="48" spans="2:54" ht="16.5" customHeight="1" x14ac:dyDescent="0.15">
      <c r="B48" s="68"/>
      <c r="C48" s="68"/>
      <c r="D48" s="68"/>
      <c r="E48" s="68"/>
      <c r="F48" s="68"/>
      <c r="G48" s="68"/>
      <c r="H48" s="68"/>
      <c r="I48" s="68"/>
      <c r="J48" s="68"/>
      <c r="K48" s="69"/>
      <c r="L48" s="69"/>
      <c r="M48" s="87"/>
      <c r="N48" s="87"/>
      <c r="O48" s="87"/>
      <c r="P48" s="87"/>
      <c r="Q48" s="87"/>
      <c r="R48" s="69"/>
      <c r="S48" s="69"/>
      <c r="T48" s="46"/>
      <c r="U48" s="68"/>
      <c r="V48" s="68"/>
      <c r="W48" s="68"/>
      <c r="X48" s="68"/>
      <c r="Y48" s="68"/>
      <c r="Z48" s="68"/>
      <c r="AA48" s="68"/>
      <c r="AB48" s="68"/>
      <c r="AC48" s="68"/>
      <c r="AD48" s="68"/>
      <c r="AE48" s="69"/>
      <c r="AF48" s="69"/>
      <c r="AG48" s="69"/>
      <c r="AH48" s="69"/>
      <c r="AI48" s="69"/>
      <c r="AJ48" s="69"/>
      <c r="AK48" s="69"/>
      <c r="AL48" s="46"/>
      <c r="AM48" s="68"/>
      <c r="AN48" s="68"/>
      <c r="AO48" s="68"/>
      <c r="AP48" s="68"/>
      <c r="AQ48" s="70"/>
      <c r="AR48" s="70"/>
      <c r="AS48" s="70"/>
      <c r="AT48" s="71"/>
      <c r="AU48" s="71"/>
      <c r="AV48" s="71"/>
      <c r="AW48" s="71"/>
      <c r="AX48" s="71"/>
      <c r="AY48" s="71"/>
      <c r="AZ48" s="71"/>
      <c r="BA48" s="71"/>
      <c r="BB48" s="71"/>
    </row>
    <row r="49" spans="2:54" ht="16.5" customHeight="1" x14ac:dyDescent="0.15">
      <c r="B49" s="68"/>
      <c r="C49" s="68"/>
      <c r="D49" s="68"/>
      <c r="E49" s="68"/>
      <c r="F49" s="68"/>
      <c r="G49" s="68"/>
      <c r="H49" s="68"/>
      <c r="I49" s="68"/>
      <c r="J49" s="68"/>
      <c r="K49" s="69"/>
      <c r="L49" s="69"/>
      <c r="M49" s="87"/>
      <c r="N49" s="87"/>
      <c r="O49" s="87"/>
      <c r="P49" s="87"/>
      <c r="Q49" s="87"/>
      <c r="R49" s="69"/>
      <c r="S49" s="69"/>
      <c r="T49" s="46"/>
      <c r="U49" s="68"/>
      <c r="V49" s="68"/>
      <c r="W49" s="68"/>
      <c r="X49" s="68"/>
      <c r="Y49" s="68"/>
      <c r="Z49" s="68"/>
      <c r="AA49" s="68"/>
      <c r="AB49" s="68"/>
      <c r="AC49" s="68"/>
      <c r="AD49" s="68"/>
      <c r="AE49" s="69"/>
      <c r="AF49" s="69"/>
      <c r="AG49" s="69"/>
      <c r="AH49" s="69"/>
      <c r="AI49" s="69"/>
      <c r="AJ49" s="69"/>
      <c r="AK49" s="69"/>
      <c r="AL49" s="46"/>
      <c r="AM49" s="68"/>
      <c r="AN49" s="68"/>
      <c r="AO49" s="68"/>
      <c r="AP49" s="68"/>
      <c r="AQ49" s="70"/>
      <c r="AR49" s="70"/>
      <c r="AS49" s="70"/>
      <c r="AT49" s="71"/>
      <c r="AU49" s="71"/>
      <c r="AV49" s="71"/>
      <c r="AW49" s="71"/>
      <c r="AX49" s="71"/>
      <c r="AY49" s="71"/>
      <c r="AZ49" s="71"/>
      <c r="BA49" s="71"/>
      <c r="BB49" s="71"/>
    </row>
    <row r="50" spans="2:54" ht="16.5" customHeight="1" x14ac:dyDescent="0.15">
      <c r="B50" s="68"/>
      <c r="C50" s="68"/>
      <c r="D50" s="68"/>
      <c r="E50" s="68"/>
      <c r="F50" s="68"/>
      <c r="G50" s="68"/>
      <c r="H50" s="68"/>
      <c r="I50" s="68"/>
      <c r="J50" s="68"/>
      <c r="K50" s="69"/>
      <c r="L50" s="69"/>
      <c r="M50" s="87"/>
      <c r="N50" s="87"/>
      <c r="O50" s="87"/>
      <c r="P50" s="87"/>
      <c r="Q50" s="87"/>
      <c r="R50" s="69"/>
      <c r="S50" s="69"/>
      <c r="T50" s="46"/>
      <c r="U50" s="68"/>
      <c r="V50" s="68"/>
      <c r="W50" s="68"/>
      <c r="X50" s="68"/>
      <c r="Y50" s="68"/>
      <c r="Z50" s="68"/>
      <c r="AA50" s="68"/>
      <c r="AB50" s="68"/>
      <c r="AC50" s="68"/>
      <c r="AD50" s="68"/>
      <c r="AE50" s="69"/>
      <c r="AF50" s="69"/>
      <c r="AG50" s="69"/>
      <c r="AH50" s="69"/>
      <c r="AI50" s="69"/>
      <c r="AJ50" s="69"/>
      <c r="AK50" s="69"/>
      <c r="AL50" s="46"/>
      <c r="AM50" s="68"/>
      <c r="AN50" s="68"/>
      <c r="AO50" s="68"/>
      <c r="AP50" s="68"/>
      <c r="AQ50" s="70"/>
      <c r="AR50" s="70"/>
      <c r="AS50" s="70"/>
      <c r="AT50" s="71"/>
      <c r="AU50" s="71"/>
      <c r="AV50" s="71"/>
      <c r="AW50" s="71"/>
      <c r="AX50" s="71"/>
      <c r="AY50" s="71"/>
      <c r="AZ50" s="71"/>
      <c r="BA50" s="71"/>
      <c r="BB50" s="71"/>
    </row>
    <row r="51" spans="2:54" ht="16.5" customHeight="1" x14ac:dyDescent="0.15">
      <c r="B51" s="68"/>
      <c r="C51" s="68"/>
      <c r="D51" s="68"/>
      <c r="E51" s="68"/>
      <c r="F51" s="68"/>
      <c r="G51" s="68"/>
      <c r="H51" s="68"/>
      <c r="I51" s="68"/>
      <c r="J51" s="68"/>
      <c r="K51" s="69"/>
      <c r="L51" s="69"/>
      <c r="M51" s="87"/>
      <c r="N51" s="87"/>
      <c r="O51" s="87"/>
      <c r="P51" s="87"/>
      <c r="Q51" s="87"/>
      <c r="R51" s="69"/>
      <c r="S51" s="69"/>
      <c r="T51" s="46"/>
      <c r="U51" s="68"/>
      <c r="V51" s="68"/>
      <c r="W51" s="68"/>
      <c r="X51" s="68"/>
      <c r="Y51" s="68"/>
      <c r="Z51" s="68"/>
      <c r="AA51" s="68"/>
      <c r="AB51" s="68"/>
      <c r="AC51" s="68"/>
      <c r="AD51" s="68"/>
      <c r="AE51" s="69"/>
      <c r="AF51" s="69"/>
      <c r="AG51" s="69"/>
      <c r="AH51" s="69"/>
      <c r="AI51" s="69"/>
      <c r="AJ51" s="69"/>
      <c r="AK51" s="69"/>
      <c r="AL51" s="46"/>
      <c r="AM51" s="68"/>
      <c r="AN51" s="68"/>
      <c r="AO51" s="68"/>
      <c r="AP51" s="68"/>
      <c r="AQ51" s="70"/>
      <c r="AR51" s="70"/>
      <c r="AS51" s="70"/>
      <c r="AT51" s="71"/>
      <c r="AU51" s="71"/>
      <c r="AV51" s="71"/>
      <c r="AW51" s="71"/>
      <c r="AX51" s="71"/>
      <c r="AY51" s="71"/>
      <c r="AZ51" s="71"/>
      <c r="BA51" s="71"/>
      <c r="BB51" s="71"/>
    </row>
    <row r="52" spans="2:54" ht="16.5" customHeight="1" x14ac:dyDescent="0.15">
      <c r="B52" s="68"/>
      <c r="C52" s="68"/>
      <c r="D52" s="68"/>
      <c r="E52" s="68"/>
      <c r="F52" s="68"/>
      <c r="G52" s="68"/>
      <c r="H52" s="68"/>
      <c r="I52" s="68"/>
      <c r="J52" s="68"/>
      <c r="K52" s="69"/>
      <c r="L52" s="69"/>
      <c r="M52" s="87"/>
      <c r="N52" s="87"/>
      <c r="O52" s="87"/>
      <c r="P52" s="87"/>
      <c r="Q52" s="87"/>
      <c r="R52" s="69"/>
      <c r="S52" s="69"/>
      <c r="T52" s="46"/>
      <c r="U52" s="68"/>
      <c r="V52" s="68"/>
      <c r="W52" s="68"/>
      <c r="X52" s="68"/>
      <c r="Y52" s="68"/>
      <c r="Z52" s="68"/>
      <c r="AA52" s="68"/>
      <c r="AB52" s="68"/>
      <c r="AC52" s="68"/>
      <c r="AD52" s="68"/>
      <c r="AE52" s="69"/>
      <c r="AF52" s="69"/>
      <c r="AG52" s="69"/>
      <c r="AH52" s="69"/>
      <c r="AI52" s="69"/>
      <c r="AJ52" s="69"/>
      <c r="AK52" s="69"/>
      <c r="AL52" s="46"/>
      <c r="AM52" s="68"/>
      <c r="AN52" s="68"/>
      <c r="AO52" s="68"/>
      <c r="AP52" s="68"/>
      <c r="AQ52" s="70"/>
      <c r="AR52" s="70"/>
      <c r="AS52" s="70"/>
      <c r="AT52" s="71"/>
      <c r="AU52" s="71"/>
      <c r="AV52" s="71"/>
      <c r="AW52" s="71"/>
      <c r="AX52" s="71"/>
      <c r="AY52" s="71"/>
      <c r="AZ52" s="71"/>
      <c r="BA52" s="71"/>
      <c r="BB52" s="71"/>
    </row>
    <row r="53" spans="2:54" ht="16.5" customHeight="1" x14ac:dyDescent="0.15">
      <c r="B53" s="68"/>
      <c r="C53" s="68"/>
      <c r="D53" s="68"/>
      <c r="E53" s="68"/>
      <c r="F53" s="68"/>
      <c r="G53" s="68"/>
      <c r="H53" s="68"/>
      <c r="I53" s="68"/>
      <c r="J53" s="68"/>
      <c r="K53" s="69"/>
      <c r="L53" s="69"/>
      <c r="M53" s="87"/>
      <c r="N53" s="87"/>
      <c r="O53" s="87"/>
      <c r="P53" s="87"/>
      <c r="Q53" s="87"/>
      <c r="R53" s="69"/>
      <c r="S53" s="69"/>
      <c r="T53" s="46"/>
      <c r="U53" s="68"/>
      <c r="V53" s="68"/>
      <c r="W53" s="68"/>
      <c r="X53" s="68"/>
      <c r="Y53" s="68"/>
      <c r="Z53" s="68"/>
      <c r="AA53" s="68"/>
      <c r="AB53" s="68"/>
      <c r="AC53" s="68"/>
      <c r="AD53" s="68"/>
      <c r="AE53" s="69"/>
      <c r="AF53" s="69"/>
      <c r="AG53" s="69"/>
      <c r="AH53" s="69"/>
      <c r="AI53" s="69"/>
      <c r="AJ53" s="69"/>
      <c r="AK53" s="69"/>
      <c r="AL53" s="46"/>
      <c r="AM53" s="68"/>
      <c r="AN53" s="68"/>
      <c r="AO53" s="68"/>
      <c r="AP53" s="68"/>
      <c r="AQ53" s="70"/>
      <c r="AR53" s="70"/>
      <c r="AS53" s="70"/>
      <c r="AT53" s="71"/>
      <c r="AU53" s="71"/>
      <c r="AV53" s="71"/>
      <c r="AW53" s="71"/>
      <c r="AX53" s="71"/>
      <c r="AY53" s="71"/>
      <c r="AZ53" s="71"/>
      <c r="BA53" s="71"/>
      <c r="BB53" s="71"/>
    </row>
    <row r="54" spans="2:54" ht="16.5" customHeight="1" x14ac:dyDescent="0.15">
      <c r="B54" s="68"/>
      <c r="C54" s="68"/>
      <c r="D54" s="68"/>
      <c r="E54" s="68"/>
      <c r="F54" s="68"/>
      <c r="G54" s="68"/>
      <c r="H54" s="68"/>
      <c r="I54" s="68"/>
      <c r="J54" s="68"/>
      <c r="K54" s="69"/>
      <c r="L54" s="69"/>
      <c r="M54" s="87"/>
      <c r="N54" s="87"/>
      <c r="O54" s="87"/>
      <c r="P54" s="87"/>
      <c r="Q54" s="87"/>
      <c r="R54" s="69"/>
      <c r="S54" s="69"/>
      <c r="T54" s="46"/>
      <c r="U54" s="68"/>
      <c r="V54" s="68"/>
      <c r="W54" s="68"/>
      <c r="X54" s="68"/>
      <c r="Y54" s="68"/>
      <c r="Z54" s="68"/>
      <c r="AA54" s="68"/>
      <c r="AB54" s="68"/>
      <c r="AC54" s="68"/>
      <c r="AD54" s="68"/>
      <c r="AE54" s="69"/>
      <c r="AF54" s="69"/>
      <c r="AG54" s="69"/>
      <c r="AH54" s="69"/>
      <c r="AI54" s="69"/>
      <c r="AJ54" s="69"/>
      <c r="AK54" s="69"/>
      <c r="AL54" s="46"/>
      <c r="AM54" s="68"/>
      <c r="AN54" s="68"/>
      <c r="AO54" s="68"/>
      <c r="AP54" s="68"/>
      <c r="AQ54" s="70"/>
      <c r="AR54" s="70"/>
      <c r="AS54" s="70"/>
      <c r="AT54" s="71"/>
      <c r="AU54" s="71"/>
      <c r="AV54" s="71"/>
      <c r="AW54" s="71"/>
      <c r="AX54" s="71"/>
      <c r="AY54" s="71"/>
      <c r="AZ54" s="71"/>
      <c r="BA54" s="71"/>
      <c r="BB54" s="71"/>
    </row>
    <row r="55" spans="2:54" ht="16.5" customHeight="1" x14ac:dyDescent="0.15">
      <c r="B55" s="68"/>
      <c r="C55" s="68"/>
      <c r="D55" s="68"/>
      <c r="E55" s="68"/>
      <c r="F55" s="68"/>
      <c r="G55" s="68"/>
      <c r="H55" s="68"/>
      <c r="I55" s="68"/>
      <c r="J55" s="68"/>
      <c r="K55" s="69"/>
      <c r="L55" s="69"/>
      <c r="M55" s="87"/>
      <c r="N55" s="87"/>
      <c r="O55" s="87"/>
      <c r="P55" s="87"/>
      <c r="Q55" s="87"/>
      <c r="R55" s="69"/>
      <c r="S55" s="69"/>
      <c r="T55" s="46"/>
      <c r="U55" s="68"/>
      <c r="V55" s="68"/>
      <c r="W55" s="68"/>
      <c r="X55" s="68"/>
      <c r="Y55" s="68"/>
      <c r="Z55" s="68"/>
      <c r="AA55" s="68"/>
      <c r="AB55" s="68"/>
      <c r="AC55" s="68"/>
      <c r="AD55" s="68"/>
      <c r="AE55" s="69"/>
      <c r="AF55" s="69"/>
      <c r="AG55" s="69"/>
      <c r="AH55" s="69"/>
      <c r="AI55" s="69"/>
      <c r="AJ55" s="69"/>
      <c r="AK55" s="69"/>
      <c r="AL55" s="46"/>
      <c r="AM55" s="68"/>
      <c r="AN55" s="68"/>
      <c r="AO55" s="68"/>
      <c r="AP55" s="68"/>
      <c r="AQ55" s="70"/>
      <c r="AR55" s="70"/>
      <c r="AS55" s="70"/>
      <c r="AT55" s="71"/>
      <c r="AU55" s="71"/>
      <c r="AV55" s="71"/>
      <c r="AW55" s="71"/>
      <c r="AX55" s="71"/>
      <c r="AY55" s="71"/>
      <c r="AZ55" s="71"/>
      <c r="BA55" s="71"/>
      <c r="BB55" s="71"/>
    </row>
    <row r="56" spans="2:54" ht="16.5" customHeight="1" x14ac:dyDescent="0.15">
      <c r="B56" s="68"/>
      <c r="C56" s="68"/>
      <c r="D56" s="68"/>
      <c r="E56" s="68"/>
      <c r="F56" s="68"/>
      <c r="G56" s="68"/>
      <c r="H56" s="68"/>
      <c r="I56" s="68"/>
      <c r="J56" s="68"/>
      <c r="K56" s="69"/>
      <c r="L56" s="69"/>
      <c r="M56" s="87"/>
      <c r="N56" s="87"/>
      <c r="O56" s="87"/>
      <c r="P56" s="87"/>
      <c r="Q56" s="87"/>
      <c r="R56" s="69"/>
      <c r="S56" s="69"/>
      <c r="T56" s="46"/>
      <c r="U56" s="68"/>
      <c r="V56" s="68"/>
      <c r="W56" s="68"/>
      <c r="X56" s="68"/>
      <c r="Y56" s="68"/>
      <c r="Z56" s="68"/>
      <c r="AA56" s="68"/>
      <c r="AB56" s="68"/>
      <c r="AC56" s="68"/>
      <c r="AD56" s="68"/>
      <c r="AE56" s="69"/>
      <c r="AF56" s="69"/>
      <c r="AG56" s="69"/>
      <c r="AH56" s="69"/>
      <c r="AI56" s="69"/>
      <c r="AJ56" s="69"/>
      <c r="AK56" s="69"/>
      <c r="AL56" s="46"/>
      <c r="AM56" s="68"/>
      <c r="AN56" s="68"/>
      <c r="AO56" s="68"/>
      <c r="AP56" s="68"/>
      <c r="AQ56" s="70"/>
      <c r="AR56" s="70"/>
      <c r="AS56" s="70"/>
      <c r="AT56" s="71"/>
      <c r="AU56" s="71"/>
      <c r="AV56" s="71"/>
      <c r="AW56" s="71"/>
      <c r="AX56" s="71"/>
      <c r="AY56" s="71"/>
      <c r="AZ56" s="71"/>
      <c r="BA56" s="71"/>
      <c r="BB56" s="71"/>
    </row>
  </sheetData>
  <sheetProtection algorithmName="SHA-512" hashValue="UIxZa+AV/VJ0Aes1qAHeWky8Ti+XVw5IJfwGKlgauyLk5fmTNpqcEJTbjp4A2RhF8JSWOZOC42NrDhuO0REB8g==" saltValue="8OyF+/DJSnfXHFQVpN0AZQ==" spinCount="100000" sheet="1" formatCells="0" formatColumns="0" formatRows="0"/>
  <mergeCells count="35">
    <mergeCell ref="B2:BB2"/>
    <mergeCell ref="B7:E8"/>
    <mergeCell ref="F7:I8"/>
    <mergeCell ref="J7:L8"/>
    <mergeCell ref="M7:Q8"/>
    <mergeCell ref="AC7:AE8"/>
    <mergeCell ref="AF7:AH8"/>
    <mergeCell ref="AI7:AK8"/>
    <mergeCell ref="AL7:AP8"/>
    <mergeCell ref="AQ7:AU8"/>
    <mergeCell ref="B4:BB4"/>
    <mergeCell ref="AL9:AP18"/>
    <mergeCell ref="AQ9:AU18"/>
    <mergeCell ref="AI9:AK18"/>
    <mergeCell ref="J9:L18"/>
    <mergeCell ref="M9:Q18"/>
    <mergeCell ref="R9:U18"/>
    <mergeCell ref="V9:AB18"/>
    <mergeCell ref="AF9:AH18"/>
    <mergeCell ref="Y20:AE20"/>
    <mergeCell ref="Y21:AE21"/>
    <mergeCell ref="B5:BB5"/>
    <mergeCell ref="B6:BB6"/>
    <mergeCell ref="R7:U7"/>
    <mergeCell ref="R8:U8"/>
    <mergeCell ref="V7:AB7"/>
    <mergeCell ref="V8:AB8"/>
    <mergeCell ref="AV7:BB7"/>
    <mergeCell ref="AV8:BB8"/>
    <mergeCell ref="C19:AX19"/>
    <mergeCell ref="AV20:BB21"/>
    <mergeCell ref="F9:I18"/>
    <mergeCell ref="B9:E18"/>
    <mergeCell ref="AV9:BB18"/>
    <mergeCell ref="AC9:AE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270</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f>IF('１'!$W$12="","",'１'!$W$12)</f>
        <v>16</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275</v>
      </c>
      <c r="C19" s="318"/>
      <c r="D19" s="318"/>
      <c r="E19" s="318"/>
      <c r="F19" s="318"/>
      <c r="G19" s="318"/>
      <c r="H19" s="318"/>
      <c r="I19" s="318"/>
      <c r="J19" s="190" t="s">
        <v>289</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278</v>
      </c>
      <c r="C20" s="681"/>
      <c r="D20" s="681"/>
      <c r="E20" s="681"/>
      <c r="F20" s="681"/>
      <c r="G20" s="681"/>
      <c r="H20" s="681"/>
      <c r="I20" s="681"/>
      <c r="J20" s="290"/>
      <c r="K20" s="668" t="s">
        <v>277</v>
      </c>
      <c r="L20" s="669"/>
      <c r="M20" s="669"/>
      <c r="N20" s="669"/>
      <c r="O20" s="669"/>
      <c r="P20" s="669"/>
      <c r="Q20" s="664" t="s">
        <v>271</v>
      </c>
      <c r="R20" s="665"/>
      <c r="S20" s="665"/>
      <c r="T20" s="665"/>
      <c r="U20" s="665"/>
      <c r="V20" s="665"/>
      <c r="W20" s="668" t="s">
        <v>276</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288</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272</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234</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235</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237</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236</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topLeftCell="A55" zoomScale="85" zoomScaleNormal="85" zoomScaleSheetLayoutView="40" workbookViewId="0">
      <selection activeCell="B63" sqref="B63:AG63"/>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234</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294" t="str">
        <f>'２(製販)'!B4</f>
        <v>（ 申請者： ）</v>
      </c>
      <c r="C63" s="294"/>
      <c r="D63" s="294"/>
      <c r="E63" s="294"/>
      <c r="F63" s="294"/>
      <c r="G63" s="294"/>
      <c r="H63" s="294"/>
      <c r="I63" s="294"/>
      <c r="J63" s="294"/>
      <c r="K63" s="294"/>
      <c r="L63" s="294"/>
      <c r="M63" s="294"/>
      <c r="N63" s="294"/>
      <c r="O63" s="294"/>
      <c r="P63" s="294"/>
      <c r="Q63" s="294"/>
      <c r="R63" s="294"/>
      <c r="S63" s="294"/>
      <c r="T63" s="294"/>
      <c r="U63" s="294"/>
      <c r="V63" s="294"/>
      <c r="W63" s="294"/>
      <c r="X63" s="294"/>
      <c r="Y63" s="294"/>
      <c r="Z63" s="294"/>
      <c r="AA63" s="294"/>
      <c r="AB63" s="294"/>
      <c r="AC63" s="294"/>
      <c r="AD63" s="294"/>
      <c r="AE63" s="294"/>
      <c r="AF63" s="294"/>
      <c r="AG63" s="295"/>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235</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237</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236</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03CR6bvaQ7CoVuOP9XYgJjvRbfRq/aN7PGhFRbJ5zPsBxvA4+FsXl+ppFML9MsITmR5cZwB8zD/ZZtWefk4HqA==" saltValue="tdBcpoQkY7H5Z04GHsQZkA=="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A15" sqref="BA15"/>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163</v>
      </c>
      <c r="C5" s="752"/>
      <c r="D5" s="711" t="s">
        <v>222</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280</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298</v>
      </c>
      <c r="J12" s="713"/>
      <c r="K12" s="713"/>
      <c r="L12" s="713"/>
      <c r="M12" s="713"/>
      <c r="N12" s="713"/>
      <c r="O12" s="713"/>
      <c r="P12" s="713"/>
      <c r="Q12" s="723"/>
      <c r="R12" s="724"/>
      <c r="S12" s="724"/>
      <c r="T12" s="724"/>
      <c r="U12" s="724"/>
      <c r="V12" s="724"/>
      <c r="W12" s="725"/>
      <c r="X12" s="60"/>
      <c r="Y12" s="60"/>
      <c r="Z12" s="722" t="s">
        <v>297</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297</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298</v>
      </c>
      <c r="J34" s="713"/>
      <c r="K34" s="713"/>
      <c r="L34" s="713"/>
      <c r="M34" s="713"/>
      <c r="N34" s="713"/>
      <c r="O34" s="713"/>
      <c r="P34" s="713"/>
      <c r="Q34" s="723"/>
      <c r="R34" s="724"/>
      <c r="S34" s="724"/>
      <c r="T34" s="724"/>
      <c r="U34" s="724"/>
      <c r="V34" s="724"/>
      <c r="W34" s="725"/>
      <c r="X34" s="60"/>
      <c r="Y34" s="60"/>
      <c r="Z34" s="722" t="s">
        <v>297</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297</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281</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8/2IJE/hIcoerHGX1kBEDaeMsH/u4VBNWBm+hG2zBv/N71zem3qepI0JaCR1diDvroRnQJkXDu7sUAW73+9JYA==" saltValue="NpbN298n6z40l6QWYE5h+w=="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topLeftCell="A22" zoomScale="85" zoomScaleNormal="85" zoomScaleSheetLayoutView="40" workbookViewId="0">
      <selection activeCell="CC28" sqref="CC28"/>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242</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yuRELdUPnRlEu9DR3krZvp7pAJEVbQRBQic6Wayz4D+l9ZNhUvwbCkXDBllNB/osQqnU+eJ6RtJAC5ryUWieDA==" saltValue="osiAVEiiT63ANcWwBYc+vg=="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CS21" sqref="CS21"/>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243</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282</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185</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245</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284</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334</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265</v>
      </c>
      <c r="C64" s="888"/>
      <c r="D64" s="888"/>
      <c r="E64" s="888"/>
      <c r="F64" s="888"/>
      <c r="G64" s="888"/>
      <c r="H64" s="888"/>
      <c r="I64" s="888"/>
      <c r="J64" s="891" t="s">
        <v>267</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266</v>
      </c>
      <c r="C66" s="888"/>
      <c r="D66" s="888"/>
      <c r="E66" s="888"/>
      <c r="F66" s="888"/>
      <c r="G66" s="888"/>
      <c r="H66" s="888"/>
      <c r="I66" s="888"/>
      <c r="J66" s="891" t="s">
        <v>267</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243</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245</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258</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283</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246</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247</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244</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1K83LOLZJPrpxo8a/ftBA2ooywkk6THzf6vQYthN6sRF6OKBEAnjjN2snItTNkHY5mUHkodp4O/C8G8uYb6PaQ==" saltValue="VMZXkz4skwh/yFr5cmkY3A=="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4"/>
  <sheetViews>
    <sheetView topLeftCell="A22" zoomScale="85" zoomScaleNormal="85" zoomScaleSheetLayoutView="40" workbookViewId="0">
      <selection activeCell="Y47" sqref="Y47:AB49"/>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248</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33"/>
      <c r="R11" s="916"/>
      <c r="S11" s="916"/>
      <c r="T11" s="916"/>
      <c r="U11" s="916"/>
      <c r="V11" s="916"/>
      <c r="W11" s="916"/>
      <c r="X11" s="916"/>
      <c r="Y11" s="916"/>
      <c r="Z11" s="916"/>
      <c r="AA11" s="916"/>
      <c r="AB11" s="916"/>
      <c r="AC11" s="916"/>
      <c r="AD11" s="916"/>
      <c r="AE11" s="916"/>
      <c r="AF11" s="916"/>
      <c r="AG11" s="916"/>
      <c r="AH11" s="916"/>
      <c r="AI11" s="916"/>
      <c r="AJ11" s="916"/>
      <c r="AK11" s="916"/>
      <c r="AL11" s="916"/>
      <c r="AM11" s="916"/>
      <c r="AN11" s="934"/>
    </row>
    <row r="12" spans="2:40" ht="11.25" customHeight="1" x14ac:dyDescent="0.15">
      <c r="B12" s="816"/>
      <c r="C12" s="817"/>
      <c r="D12" s="817"/>
      <c r="E12" s="817"/>
      <c r="F12" s="817"/>
      <c r="G12" s="817"/>
      <c r="H12" s="817"/>
      <c r="I12" s="817"/>
      <c r="J12" s="817"/>
      <c r="K12" s="817"/>
      <c r="L12" s="817"/>
      <c r="M12" s="817"/>
      <c r="N12" s="817"/>
      <c r="O12" s="817"/>
      <c r="P12" s="818"/>
      <c r="Q12" s="933"/>
      <c r="R12" s="916"/>
      <c r="S12" s="916"/>
      <c r="T12" s="916"/>
      <c r="U12" s="916"/>
      <c r="V12" s="916"/>
      <c r="W12" s="916"/>
      <c r="X12" s="916"/>
      <c r="Y12" s="916"/>
      <c r="Z12" s="916"/>
      <c r="AA12" s="916"/>
      <c r="AB12" s="916"/>
      <c r="AC12" s="916"/>
      <c r="AD12" s="916"/>
      <c r="AE12" s="916"/>
      <c r="AF12" s="916"/>
      <c r="AG12" s="916"/>
      <c r="AH12" s="916"/>
      <c r="AI12" s="916"/>
      <c r="AJ12" s="916"/>
      <c r="AK12" s="916"/>
      <c r="AL12" s="916"/>
      <c r="AM12" s="916"/>
      <c r="AN12" s="934"/>
    </row>
    <row r="13" spans="2:40" ht="11.25" customHeight="1" x14ac:dyDescent="0.15">
      <c r="B13" s="951" t="s">
        <v>156</v>
      </c>
      <c r="C13" s="316"/>
      <c r="D13" s="316"/>
      <c r="E13" s="316"/>
      <c r="F13" s="316"/>
      <c r="G13" s="316"/>
      <c r="H13" s="316"/>
      <c r="I13" s="316"/>
      <c r="J13" s="316"/>
      <c r="K13" s="954"/>
      <c r="L13" s="954"/>
      <c r="M13" s="954"/>
      <c r="N13" s="954"/>
      <c r="O13" s="954"/>
      <c r="P13" s="955"/>
      <c r="Q13" s="958"/>
      <c r="R13" s="935"/>
      <c r="S13" s="935"/>
      <c r="T13" s="935"/>
      <c r="U13" s="935"/>
      <c r="V13" s="935"/>
      <c r="W13" s="935"/>
      <c r="X13" s="935"/>
      <c r="Y13" s="935"/>
      <c r="Z13" s="935"/>
      <c r="AA13" s="935"/>
      <c r="AB13" s="935"/>
      <c r="AC13" s="935"/>
      <c r="AD13" s="935"/>
      <c r="AE13" s="935"/>
      <c r="AF13" s="935"/>
      <c r="AG13" s="935"/>
      <c r="AH13" s="935"/>
      <c r="AI13" s="935"/>
      <c r="AJ13" s="935"/>
      <c r="AK13" s="935"/>
      <c r="AL13" s="935"/>
      <c r="AM13" s="935"/>
      <c r="AN13" s="936"/>
    </row>
    <row r="14" spans="2:40" ht="11.25" customHeight="1" x14ac:dyDescent="0.15">
      <c r="B14" s="952"/>
      <c r="C14" s="318"/>
      <c r="D14" s="318"/>
      <c r="E14" s="318"/>
      <c r="F14" s="318"/>
      <c r="G14" s="318"/>
      <c r="H14" s="318"/>
      <c r="I14" s="318"/>
      <c r="J14" s="318"/>
      <c r="K14" s="956"/>
      <c r="L14" s="956"/>
      <c r="M14" s="956"/>
      <c r="N14" s="956"/>
      <c r="O14" s="956"/>
      <c r="P14" s="957"/>
      <c r="Q14" s="946"/>
      <c r="R14" s="937"/>
      <c r="S14" s="937"/>
      <c r="T14" s="937"/>
      <c r="U14" s="937"/>
      <c r="V14" s="937"/>
      <c r="W14" s="937"/>
      <c r="X14" s="937"/>
      <c r="Y14" s="937"/>
      <c r="Z14" s="937"/>
      <c r="AA14" s="937"/>
      <c r="AB14" s="937"/>
      <c r="AC14" s="937"/>
      <c r="AD14" s="937"/>
      <c r="AE14" s="937"/>
      <c r="AF14" s="937"/>
      <c r="AG14" s="937"/>
      <c r="AH14" s="937"/>
      <c r="AI14" s="937"/>
      <c r="AJ14" s="937"/>
      <c r="AK14" s="937"/>
      <c r="AL14" s="937"/>
      <c r="AM14" s="937"/>
      <c r="AN14" s="938"/>
    </row>
    <row r="15" spans="2:40" ht="11.25" customHeight="1" x14ac:dyDescent="0.15">
      <c r="B15" s="952"/>
      <c r="C15" s="318"/>
      <c r="D15" s="318"/>
      <c r="E15" s="318"/>
      <c r="F15" s="318"/>
      <c r="G15" s="318"/>
      <c r="H15" s="318"/>
      <c r="I15" s="318"/>
      <c r="J15" s="318"/>
      <c r="K15" s="939" t="s">
        <v>157</v>
      </c>
      <c r="L15" s="940"/>
      <c r="M15" s="940"/>
      <c r="N15" s="940"/>
      <c r="O15" s="940"/>
      <c r="P15" s="940"/>
      <c r="Q15" s="944"/>
      <c r="R15" s="945"/>
      <c r="S15" s="945"/>
      <c r="T15" s="945"/>
      <c r="U15" s="945"/>
      <c r="V15" s="945"/>
      <c r="W15" s="945"/>
      <c r="X15" s="945"/>
      <c r="Y15" s="945"/>
      <c r="Z15" s="945"/>
      <c r="AA15" s="945"/>
      <c r="AB15" s="945"/>
      <c r="AC15" s="945"/>
      <c r="AD15" s="945"/>
      <c r="AE15" s="945"/>
      <c r="AF15" s="945"/>
      <c r="AG15" s="945"/>
      <c r="AH15" s="945"/>
      <c r="AI15" s="945"/>
      <c r="AJ15" s="945"/>
      <c r="AK15" s="945"/>
      <c r="AL15" s="945"/>
      <c r="AM15" s="945"/>
      <c r="AN15" s="949"/>
    </row>
    <row r="16" spans="2:40" ht="11.25" customHeight="1" x14ac:dyDescent="0.15">
      <c r="B16" s="952"/>
      <c r="C16" s="318"/>
      <c r="D16" s="318"/>
      <c r="E16" s="318"/>
      <c r="F16" s="318"/>
      <c r="G16" s="318"/>
      <c r="H16" s="318"/>
      <c r="I16" s="318"/>
      <c r="J16" s="318"/>
      <c r="K16" s="941"/>
      <c r="L16" s="942"/>
      <c r="M16" s="942"/>
      <c r="N16" s="942"/>
      <c r="O16" s="942"/>
      <c r="P16" s="942"/>
      <c r="Q16" s="946"/>
      <c r="R16" s="937"/>
      <c r="S16" s="937"/>
      <c r="T16" s="937"/>
      <c r="U16" s="937"/>
      <c r="V16" s="937"/>
      <c r="W16" s="937"/>
      <c r="X16" s="937"/>
      <c r="Y16" s="937"/>
      <c r="Z16" s="937"/>
      <c r="AA16" s="937"/>
      <c r="AB16" s="937"/>
      <c r="AC16" s="937"/>
      <c r="AD16" s="937"/>
      <c r="AE16" s="937"/>
      <c r="AF16" s="937"/>
      <c r="AG16" s="937"/>
      <c r="AH16" s="937"/>
      <c r="AI16" s="937"/>
      <c r="AJ16" s="937"/>
      <c r="AK16" s="937"/>
      <c r="AL16" s="937"/>
      <c r="AM16" s="937"/>
      <c r="AN16" s="938"/>
    </row>
    <row r="17" spans="2:40" ht="11.25" customHeight="1" x14ac:dyDescent="0.15">
      <c r="B17" s="953"/>
      <c r="C17" s="249"/>
      <c r="D17" s="249"/>
      <c r="E17" s="249"/>
      <c r="F17" s="249"/>
      <c r="G17" s="249"/>
      <c r="H17" s="249"/>
      <c r="I17" s="249"/>
      <c r="J17" s="249"/>
      <c r="K17" s="943"/>
      <c r="L17" s="942"/>
      <c r="M17" s="942"/>
      <c r="N17" s="942"/>
      <c r="O17" s="942"/>
      <c r="P17" s="942"/>
      <c r="Q17" s="947"/>
      <c r="R17" s="948"/>
      <c r="S17" s="948"/>
      <c r="T17" s="948"/>
      <c r="U17" s="948"/>
      <c r="V17" s="948"/>
      <c r="W17" s="948"/>
      <c r="X17" s="948"/>
      <c r="Y17" s="948"/>
      <c r="Z17" s="948"/>
      <c r="AA17" s="948"/>
      <c r="AB17" s="948"/>
      <c r="AC17" s="948"/>
      <c r="AD17" s="948"/>
      <c r="AE17" s="948"/>
      <c r="AF17" s="948"/>
      <c r="AG17" s="948"/>
      <c r="AH17" s="948"/>
      <c r="AI17" s="948"/>
      <c r="AJ17" s="948"/>
      <c r="AK17" s="948"/>
      <c r="AL17" s="948"/>
      <c r="AM17" s="948"/>
      <c r="AN17" s="950"/>
    </row>
    <row r="18" spans="2:40" ht="11.25" customHeight="1" x14ac:dyDescent="0.15">
      <c r="B18" s="829" t="s">
        <v>99</v>
      </c>
      <c r="C18" s="829"/>
      <c r="D18" s="829"/>
      <c r="E18" s="829"/>
      <c r="F18" s="829"/>
      <c r="G18" s="829"/>
      <c r="H18" s="829"/>
      <c r="I18" s="829"/>
      <c r="J18" s="829"/>
      <c r="K18" s="829"/>
      <c r="L18" s="829"/>
      <c r="M18" s="829"/>
      <c r="N18" s="829"/>
      <c r="O18" s="829"/>
      <c r="P18" s="829"/>
      <c r="Q18" s="933"/>
      <c r="R18" s="916"/>
      <c r="S18" s="916"/>
      <c r="T18" s="916"/>
      <c r="U18" s="916"/>
      <c r="V18" s="916"/>
      <c r="W18" s="916"/>
      <c r="X18" s="916"/>
      <c r="Y18" s="916"/>
      <c r="Z18" s="916"/>
      <c r="AA18" s="916"/>
      <c r="AB18" s="916"/>
      <c r="AC18" s="916"/>
      <c r="AD18" s="916"/>
      <c r="AE18" s="916"/>
      <c r="AF18" s="916"/>
      <c r="AG18" s="916"/>
      <c r="AH18" s="916"/>
      <c r="AI18" s="916"/>
      <c r="AJ18" s="916"/>
      <c r="AK18" s="916"/>
      <c r="AL18" s="916"/>
      <c r="AM18" s="916"/>
      <c r="AN18" s="934"/>
    </row>
    <row r="19" spans="2:40" ht="11.25" customHeight="1" x14ac:dyDescent="0.15">
      <c r="B19" s="829"/>
      <c r="C19" s="829"/>
      <c r="D19" s="829"/>
      <c r="E19" s="829"/>
      <c r="F19" s="829"/>
      <c r="G19" s="829"/>
      <c r="H19" s="829"/>
      <c r="I19" s="829"/>
      <c r="J19" s="829"/>
      <c r="K19" s="829"/>
      <c r="L19" s="829"/>
      <c r="M19" s="829"/>
      <c r="N19" s="829"/>
      <c r="O19" s="829"/>
      <c r="P19" s="829"/>
      <c r="Q19" s="933"/>
      <c r="R19" s="916"/>
      <c r="S19" s="916"/>
      <c r="T19" s="916"/>
      <c r="U19" s="916"/>
      <c r="V19" s="916"/>
      <c r="W19" s="916"/>
      <c r="X19" s="916"/>
      <c r="Y19" s="916"/>
      <c r="Z19" s="916"/>
      <c r="AA19" s="916"/>
      <c r="AB19" s="916"/>
      <c r="AC19" s="916"/>
      <c r="AD19" s="916"/>
      <c r="AE19" s="916"/>
      <c r="AF19" s="916"/>
      <c r="AG19" s="916"/>
      <c r="AH19" s="916"/>
      <c r="AI19" s="916"/>
      <c r="AJ19" s="916"/>
      <c r="AK19" s="916"/>
      <c r="AL19" s="916"/>
      <c r="AM19" s="916"/>
      <c r="AN19" s="934"/>
    </row>
    <row r="20" spans="2:40" ht="15" hidden="1"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33"/>
      <c r="R26" s="916"/>
      <c r="S26" s="916"/>
      <c r="T26" s="916"/>
      <c r="U26" s="916"/>
      <c r="V26" s="916"/>
      <c r="W26" s="916"/>
      <c r="X26" s="916"/>
      <c r="Y26" s="916"/>
      <c r="Z26" s="916"/>
      <c r="AA26" s="916"/>
      <c r="AB26" s="916"/>
      <c r="AC26" s="916"/>
      <c r="AD26" s="916"/>
      <c r="AE26" s="916"/>
      <c r="AF26" s="916"/>
      <c r="AG26" s="916"/>
      <c r="AH26" s="916"/>
      <c r="AI26" s="916"/>
      <c r="AJ26" s="916"/>
      <c r="AK26" s="916"/>
      <c r="AL26" s="916"/>
      <c r="AM26" s="916"/>
      <c r="AN26" s="934"/>
    </row>
    <row r="27" spans="2:40" ht="11.25" customHeight="1" x14ac:dyDescent="0.15">
      <c r="B27" s="816"/>
      <c r="C27" s="817"/>
      <c r="D27" s="817"/>
      <c r="E27" s="817"/>
      <c r="F27" s="817"/>
      <c r="G27" s="817"/>
      <c r="H27" s="817"/>
      <c r="I27" s="817"/>
      <c r="J27" s="817"/>
      <c r="K27" s="817"/>
      <c r="L27" s="817"/>
      <c r="M27" s="817"/>
      <c r="N27" s="817"/>
      <c r="O27" s="817"/>
      <c r="P27" s="818"/>
      <c r="Q27" s="933"/>
      <c r="R27" s="916"/>
      <c r="S27" s="916"/>
      <c r="T27" s="916"/>
      <c r="U27" s="916"/>
      <c r="V27" s="916"/>
      <c r="W27" s="916"/>
      <c r="X27" s="916"/>
      <c r="Y27" s="916"/>
      <c r="Z27" s="916"/>
      <c r="AA27" s="916"/>
      <c r="AB27" s="916"/>
      <c r="AC27" s="916"/>
      <c r="AD27" s="916"/>
      <c r="AE27" s="916"/>
      <c r="AF27" s="916"/>
      <c r="AG27" s="916"/>
      <c r="AH27" s="916"/>
      <c r="AI27" s="916"/>
      <c r="AJ27" s="916"/>
      <c r="AK27" s="916"/>
      <c r="AL27" s="916"/>
      <c r="AM27" s="916"/>
      <c r="AN27" s="934"/>
    </row>
    <row r="28" spans="2:40" ht="11.25" customHeight="1" x14ac:dyDescent="0.15">
      <c r="B28" s="917" t="s">
        <v>404</v>
      </c>
      <c r="C28" s="918"/>
      <c r="D28" s="918"/>
      <c r="E28" s="918"/>
      <c r="F28" s="918"/>
      <c r="G28" s="918"/>
      <c r="H28" s="918"/>
      <c r="I28" s="918"/>
      <c r="J28" s="919"/>
      <c r="K28" s="926" t="s">
        <v>405</v>
      </c>
      <c r="L28" s="927"/>
      <c r="M28" s="927"/>
      <c r="N28" s="927"/>
      <c r="O28" s="927"/>
      <c r="P28" s="927"/>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920"/>
      <c r="C29" s="921"/>
      <c r="D29" s="921"/>
      <c r="E29" s="921"/>
      <c r="F29" s="921"/>
      <c r="G29" s="921"/>
      <c r="H29" s="921"/>
      <c r="I29" s="921"/>
      <c r="J29" s="922"/>
      <c r="K29" s="928"/>
      <c r="L29" s="929"/>
      <c r="M29" s="929"/>
      <c r="N29" s="929"/>
      <c r="O29" s="929"/>
      <c r="P29" s="929"/>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920"/>
      <c r="C30" s="921"/>
      <c r="D30" s="921"/>
      <c r="E30" s="921"/>
      <c r="F30" s="921"/>
      <c r="G30" s="921"/>
      <c r="H30" s="921"/>
      <c r="I30" s="921"/>
      <c r="J30" s="922"/>
      <c r="K30" s="930"/>
      <c r="L30" s="929"/>
      <c r="M30" s="929"/>
      <c r="N30" s="929"/>
      <c r="O30" s="929"/>
      <c r="P30" s="929"/>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920"/>
      <c r="C31" s="921"/>
      <c r="D31" s="921"/>
      <c r="E31" s="921"/>
      <c r="F31" s="921"/>
      <c r="G31" s="921"/>
      <c r="H31" s="921"/>
      <c r="I31" s="921"/>
      <c r="J31" s="922"/>
      <c r="K31" s="928" t="s">
        <v>406</v>
      </c>
      <c r="L31" s="929"/>
      <c r="M31" s="929"/>
      <c r="N31" s="929"/>
      <c r="O31" s="929"/>
      <c r="P31" s="929"/>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920"/>
      <c r="C32" s="921"/>
      <c r="D32" s="921"/>
      <c r="E32" s="921"/>
      <c r="F32" s="921"/>
      <c r="G32" s="921"/>
      <c r="H32" s="921"/>
      <c r="I32" s="921"/>
      <c r="J32" s="922"/>
      <c r="K32" s="928"/>
      <c r="L32" s="929"/>
      <c r="M32" s="929"/>
      <c r="N32" s="929"/>
      <c r="O32" s="929"/>
      <c r="P32" s="929"/>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923"/>
      <c r="C33" s="924"/>
      <c r="D33" s="924"/>
      <c r="E33" s="924"/>
      <c r="F33" s="924"/>
      <c r="G33" s="924"/>
      <c r="H33" s="924"/>
      <c r="I33" s="924"/>
      <c r="J33" s="925"/>
      <c r="K33" s="931"/>
      <c r="L33" s="932"/>
      <c r="M33" s="932"/>
      <c r="N33" s="932"/>
      <c r="O33" s="932"/>
      <c r="P33" s="932"/>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917" t="s">
        <v>153</v>
      </c>
      <c r="C34" s="918"/>
      <c r="D34" s="918"/>
      <c r="E34" s="918"/>
      <c r="F34" s="918"/>
      <c r="G34" s="918"/>
      <c r="H34" s="918"/>
      <c r="I34" s="918"/>
      <c r="J34" s="919"/>
      <c r="K34" s="926" t="s">
        <v>154</v>
      </c>
      <c r="L34" s="927"/>
      <c r="M34" s="927"/>
      <c r="N34" s="927"/>
      <c r="O34" s="927"/>
      <c r="P34" s="927"/>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920"/>
      <c r="C35" s="921"/>
      <c r="D35" s="921"/>
      <c r="E35" s="921"/>
      <c r="F35" s="921"/>
      <c r="G35" s="921"/>
      <c r="H35" s="921"/>
      <c r="I35" s="921"/>
      <c r="J35" s="922"/>
      <c r="K35" s="928"/>
      <c r="L35" s="929"/>
      <c r="M35" s="929"/>
      <c r="N35" s="929"/>
      <c r="O35" s="929"/>
      <c r="P35" s="929"/>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920"/>
      <c r="C36" s="921"/>
      <c r="D36" s="921"/>
      <c r="E36" s="921"/>
      <c r="F36" s="921"/>
      <c r="G36" s="921"/>
      <c r="H36" s="921"/>
      <c r="I36" s="921"/>
      <c r="J36" s="922"/>
      <c r="K36" s="930"/>
      <c r="L36" s="929"/>
      <c r="M36" s="929"/>
      <c r="N36" s="929"/>
      <c r="O36" s="929"/>
      <c r="P36" s="929"/>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920"/>
      <c r="C37" s="921"/>
      <c r="D37" s="921"/>
      <c r="E37" s="921"/>
      <c r="F37" s="921"/>
      <c r="G37" s="921"/>
      <c r="H37" s="921"/>
      <c r="I37" s="921"/>
      <c r="J37" s="922"/>
      <c r="K37" s="928" t="s">
        <v>155</v>
      </c>
      <c r="L37" s="929"/>
      <c r="M37" s="929"/>
      <c r="N37" s="929"/>
      <c r="O37" s="929"/>
      <c r="P37" s="929"/>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920"/>
      <c r="C38" s="921"/>
      <c r="D38" s="921"/>
      <c r="E38" s="921"/>
      <c r="F38" s="921"/>
      <c r="G38" s="921"/>
      <c r="H38" s="921"/>
      <c r="I38" s="921"/>
      <c r="J38" s="922"/>
      <c r="K38" s="928"/>
      <c r="L38" s="929"/>
      <c r="M38" s="929"/>
      <c r="N38" s="929"/>
      <c r="O38" s="929"/>
      <c r="P38" s="929"/>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923"/>
      <c r="C39" s="924"/>
      <c r="D39" s="924"/>
      <c r="E39" s="924"/>
      <c r="F39" s="924"/>
      <c r="G39" s="924"/>
      <c r="H39" s="924"/>
      <c r="I39" s="924"/>
      <c r="J39" s="925"/>
      <c r="K39" s="931"/>
      <c r="L39" s="932"/>
      <c r="M39" s="932"/>
      <c r="N39" s="932"/>
      <c r="O39" s="932"/>
      <c r="P39" s="932"/>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77" t="s">
        <v>407</v>
      </c>
      <c r="C40" s="978"/>
      <c r="D40" s="978"/>
      <c r="E40" s="978"/>
      <c r="F40" s="978"/>
      <c r="G40" s="978"/>
      <c r="H40" s="978"/>
      <c r="I40" s="978"/>
      <c r="J40" s="979"/>
      <c r="K40" s="986" t="s">
        <v>408</v>
      </c>
      <c r="L40" s="987"/>
      <c r="M40" s="987"/>
      <c r="N40" s="987"/>
      <c r="O40" s="987"/>
      <c r="P40" s="988"/>
      <c r="Q40" s="847"/>
      <c r="R40" s="827"/>
      <c r="S40" s="827"/>
      <c r="T40" s="827"/>
      <c r="U40" s="827"/>
      <c r="V40" s="827"/>
      <c r="W40" s="827"/>
      <c r="X40" s="827"/>
      <c r="Y40" s="827"/>
      <c r="Z40" s="827"/>
      <c r="AA40" s="827"/>
      <c r="AB40" s="827"/>
      <c r="AC40" s="827"/>
      <c r="AD40" s="827"/>
      <c r="AE40" s="827"/>
      <c r="AF40" s="827"/>
      <c r="AG40" s="827"/>
      <c r="AH40" s="827"/>
      <c r="AI40" s="827"/>
      <c r="AJ40" s="827"/>
      <c r="AK40" s="827"/>
      <c r="AL40" s="827"/>
      <c r="AM40" s="827"/>
      <c r="AN40" s="828"/>
    </row>
    <row r="41" spans="2:40" ht="11.25" customHeight="1" x14ac:dyDescent="0.15">
      <c r="B41" s="980"/>
      <c r="C41" s="981"/>
      <c r="D41" s="981"/>
      <c r="E41" s="981"/>
      <c r="F41" s="981"/>
      <c r="G41" s="981"/>
      <c r="H41" s="981"/>
      <c r="I41" s="981"/>
      <c r="J41" s="982"/>
      <c r="K41" s="989"/>
      <c r="L41" s="990"/>
      <c r="M41" s="990"/>
      <c r="N41" s="990"/>
      <c r="O41" s="990"/>
      <c r="P41" s="991"/>
      <c r="Q41" s="839"/>
      <c r="R41" s="820"/>
      <c r="S41" s="820"/>
      <c r="T41" s="820"/>
      <c r="U41" s="820"/>
      <c r="V41" s="820"/>
      <c r="W41" s="820"/>
      <c r="X41" s="820"/>
      <c r="Y41" s="820"/>
      <c r="Z41" s="820"/>
      <c r="AA41" s="820"/>
      <c r="AB41" s="820"/>
      <c r="AC41" s="820"/>
      <c r="AD41" s="820"/>
      <c r="AE41" s="820"/>
      <c r="AF41" s="820"/>
      <c r="AG41" s="820"/>
      <c r="AH41" s="820"/>
      <c r="AI41" s="820"/>
      <c r="AJ41" s="820"/>
      <c r="AK41" s="820"/>
      <c r="AL41" s="820"/>
      <c r="AM41" s="820"/>
      <c r="AN41" s="825"/>
    </row>
    <row r="42" spans="2:40" ht="11.25" customHeight="1" x14ac:dyDescent="0.15">
      <c r="B42" s="983"/>
      <c r="C42" s="984"/>
      <c r="D42" s="984"/>
      <c r="E42" s="984"/>
      <c r="F42" s="984"/>
      <c r="G42" s="984"/>
      <c r="H42" s="984"/>
      <c r="I42" s="984"/>
      <c r="J42" s="985"/>
      <c r="K42" s="992"/>
      <c r="L42" s="993"/>
      <c r="M42" s="993"/>
      <c r="N42" s="993"/>
      <c r="O42" s="993"/>
      <c r="P42" s="994"/>
      <c r="Q42" s="840"/>
      <c r="R42" s="821"/>
      <c r="S42" s="821"/>
      <c r="T42" s="821"/>
      <c r="U42" s="821"/>
      <c r="V42" s="821"/>
      <c r="W42" s="821"/>
      <c r="X42" s="821"/>
      <c r="Y42" s="821"/>
      <c r="Z42" s="821"/>
      <c r="AA42" s="821"/>
      <c r="AB42" s="821"/>
      <c r="AC42" s="821"/>
      <c r="AD42" s="821"/>
      <c r="AE42" s="821"/>
      <c r="AF42" s="821"/>
      <c r="AG42" s="821"/>
      <c r="AH42" s="821"/>
      <c r="AI42" s="821"/>
      <c r="AJ42" s="821"/>
      <c r="AK42" s="821"/>
      <c r="AL42" s="821"/>
      <c r="AM42" s="821"/>
      <c r="AN42" s="826"/>
    </row>
    <row r="43" spans="2:40" ht="11.25" customHeight="1" x14ac:dyDescent="0.15">
      <c r="B43" s="959" t="s">
        <v>409</v>
      </c>
      <c r="C43" s="960"/>
      <c r="D43" s="960"/>
      <c r="E43" s="960"/>
      <c r="F43" s="960"/>
      <c r="G43" s="960"/>
      <c r="H43" s="960"/>
      <c r="I43" s="960"/>
      <c r="J43" s="961"/>
      <c r="K43" s="968" t="s">
        <v>410</v>
      </c>
      <c r="L43" s="968"/>
      <c r="M43" s="968"/>
      <c r="N43" s="968"/>
      <c r="O43" s="968"/>
      <c r="P43" s="969"/>
      <c r="Q43" s="701"/>
      <c r="R43" s="702"/>
      <c r="S43" s="702"/>
      <c r="T43" s="702"/>
      <c r="U43" s="853"/>
      <c r="V43" s="853"/>
      <c r="W43" s="853"/>
      <c r="X43" s="853"/>
      <c r="Y43" s="853"/>
      <c r="Z43" s="853"/>
      <c r="AA43" s="853"/>
      <c r="AB43" s="853"/>
      <c r="AC43" s="853"/>
      <c r="AD43" s="853"/>
      <c r="AE43" s="853"/>
      <c r="AF43" s="853"/>
      <c r="AG43" s="853"/>
      <c r="AH43" s="853"/>
      <c r="AI43" s="853"/>
      <c r="AJ43" s="853"/>
      <c r="AK43" s="975"/>
      <c r="AL43" s="702"/>
      <c r="AM43" s="702"/>
      <c r="AN43" s="703"/>
    </row>
    <row r="44" spans="2:40" ht="11.25" customHeight="1" x14ac:dyDescent="0.15">
      <c r="B44" s="962"/>
      <c r="C44" s="963"/>
      <c r="D44" s="963"/>
      <c r="E44" s="963"/>
      <c r="F44" s="963"/>
      <c r="G44" s="963"/>
      <c r="H44" s="963"/>
      <c r="I44" s="963"/>
      <c r="J44" s="964"/>
      <c r="K44" s="970"/>
      <c r="L44" s="970"/>
      <c r="M44" s="970"/>
      <c r="N44" s="970"/>
      <c r="O44" s="970"/>
      <c r="P44" s="971"/>
      <c r="Q44" s="704"/>
      <c r="R44" s="705"/>
      <c r="S44" s="705"/>
      <c r="T44" s="705"/>
      <c r="U44" s="974"/>
      <c r="V44" s="974"/>
      <c r="W44" s="974"/>
      <c r="X44" s="974"/>
      <c r="Y44" s="974"/>
      <c r="Z44" s="974"/>
      <c r="AA44" s="974"/>
      <c r="AB44" s="974"/>
      <c r="AC44" s="974"/>
      <c r="AD44" s="974"/>
      <c r="AE44" s="974"/>
      <c r="AF44" s="974"/>
      <c r="AG44" s="974"/>
      <c r="AH44" s="974"/>
      <c r="AI44" s="974"/>
      <c r="AJ44" s="974"/>
      <c r="AK44" s="976"/>
      <c r="AL44" s="705"/>
      <c r="AM44" s="705"/>
      <c r="AN44" s="706"/>
    </row>
    <row r="45" spans="2:40" ht="11.25" customHeight="1" x14ac:dyDescent="0.15">
      <c r="B45" s="962"/>
      <c r="C45" s="963"/>
      <c r="D45" s="963"/>
      <c r="E45" s="963"/>
      <c r="F45" s="963"/>
      <c r="G45" s="963"/>
      <c r="H45" s="963"/>
      <c r="I45" s="963"/>
      <c r="J45" s="964"/>
      <c r="K45" s="970"/>
      <c r="L45" s="970"/>
      <c r="M45" s="970"/>
      <c r="N45" s="970"/>
      <c r="O45" s="970"/>
      <c r="P45" s="971"/>
      <c r="Q45" s="704"/>
      <c r="R45" s="705"/>
      <c r="S45" s="705"/>
      <c r="T45" s="705"/>
      <c r="U45" s="974"/>
      <c r="V45" s="974"/>
      <c r="W45" s="974"/>
      <c r="X45" s="974"/>
      <c r="Y45" s="974"/>
      <c r="Z45" s="974"/>
      <c r="AA45" s="974"/>
      <c r="AB45" s="974"/>
      <c r="AC45" s="974"/>
      <c r="AD45" s="974"/>
      <c r="AE45" s="974"/>
      <c r="AF45" s="974"/>
      <c r="AG45" s="974"/>
      <c r="AH45" s="974"/>
      <c r="AI45" s="974"/>
      <c r="AJ45" s="974"/>
      <c r="AK45" s="976"/>
      <c r="AL45" s="705"/>
      <c r="AM45" s="705"/>
      <c r="AN45" s="706"/>
    </row>
    <row r="46" spans="2:40" ht="11.25" customHeight="1" x14ac:dyDescent="0.15">
      <c r="B46" s="965"/>
      <c r="C46" s="966"/>
      <c r="D46" s="966"/>
      <c r="E46" s="966"/>
      <c r="F46" s="966"/>
      <c r="G46" s="966"/>
      <c r="H46" s="966"/>
      <c r="I46" s="966"/>
      <c r="J46" s="967"/>
      <c r="K46" s="972"/>
      <c r="L46" s="972"/>
      <c r="M46" s="972"/>
      <c r="N46" s="972"/>
      <c r="O46" s="972"/>
      <c r="P46" s="973"/>
      <c r="Q46" s="704"/>
      <c r="R46" s="705"/>
      <c r="S46" s="705"/>
      <c r="T46" s="705"/>
      <c r="U46" s="974"/>
      <c r="V46" s="974"/>
      <c r="W46" s="974"/>
      <c r="X46" s="974"/>
      <c r="Y46" s="974"/>
      <c r="Z46" s="974"/>
      <c r="AA46" s="974"/>
      <c r="AB46" s="974"/>
      <c r="AC46" s="974"/>
      <c r="AD46" s="974"/>
      <c r="AE46" s="974"/>
      <c r="AF46" s="974"/>
      <c r="AG46" s="974"/>
      <c r="AH46" s="974"/>
      <c r="AI46" s="974"/>
      <c r="AJ46" s="974"/>
      <c r="AK46" s="976"/>
      <c r="AL46" s="705"/>
      <c r="AM46" s="705"/>
      <c r="AN46" s="706"/>
    </row>
    <row r="47" spans="2:40" ht="11.25" customHeight="1" x14ac:dyDescent="0.15">
      <c r="B47" s="977" t="s">
        <v>411</v>
      </c>
      <c r="C47" s="978"/>
      <c r="D47" s="978"/>
      <c r="E47" s="978"/>
      <c r="F47" s="978"/>
      <c r="G47" s="978"/>
      <c r="H47" s="978"/>
      <c r="I47" s="978"/>
      <c r="J47" s="979"/>
      <c r="K47" s="995" t="s">
        <v>412</v>
      </c>
      <c r="L47" s="996"/>
      <c r="M47" s="996"/>
      <c r="N47" s="996"/>
      <c r="O47" s="996"/>
      <c r="P47" s="997"/>
      <c r="Q47" s="701"/>
      <c r="R47" s="702"/>
      <c r="S47" s="702"/>
      <c r="T47" s="702"/>
      <c r="U47" s="853"/>
      <c r="V47" s="853"/>
      <c r="W47" s="853"/>
      <c r="X47" s="853"/>
      <c r="Y47" s="853"/>
      <c r="Z47" s="853"/>
      <c r="AA47" s="853"/>
      <c r="AB47" s="853"/>
      <c r="AC47" s="853"/>
      <c r="AD47" s="853"/>
      <c r="AE47" s="853"/>
      <c r="AF47" s="853"/>
      <c r="AG47" s="853"/>
      <c r="AH47" s="853"/>
      <c r="AI47" s="853"/>
      <c r="AJ47" s="853"/>
      <c r="AK47" s="975"/>
      <c r="AL47" s="702"/>
      <c r="AM47" s="702"/>
      <c r="AN47" s="703"/>
    </row>
    <row r="48" spans="2:40" ht="11.25" customHeight="1" x14ac:dyDescent="0.15">
      <c r="B48" s="980"/>
      <c r="C48" s="981"/>
      <c r="D48" s="981"/>
      <c r="E48" s="981"/>
      <c r="F48" s="981"/>
      <c r="G48" s="981"/>
      <c r="H48" s="981"/>
      <c r="I48" s="981"/>
      <c r="J48" s="982"/>
      <c r="K48" s="998"/>
      <c r="L48" s="999"/>
      <c r="M48" s="999"/>
      <c r="N48" s="999"/>
      <c r="O48" s="999"/>
      <c r="P48" s="1000"/>
      <c r="Q48" s="704"/>
      <c r="R48" s="705"/>
      <c r="S48" s="705"/>
      <c r="T48" s="705"/>
      <c r="U48" s="974"/>
      <c r="V48" s="974"/>
      <c r="W48" s="974"/>
      <c r="X48" s="974"/>
      <c r="Y48" s="974"/>
      <c r="Z48" s="974"/>
      <c r="AA48" s="974"/>
      <c r="AB48" s="974"/>
      <c r="AC48" s="974"/>
      <c r="AD48" s="974"/>
      <c r="AE48" s="974"/>
      <c r="AF48" s="974"/>
      <c r="AG48" s="974"/>
      <c r="AH48" s="974"/>
      <c r="AI48" s="974"/>
      <c r="AJ48" s="974"/>
      <c r="AK48" s="976"/>
      <c r="AL48" s="705"/>
      <c r="AM48" s="705"/>
      <c r="AN48" s="706"/>
    </row>
    <row r="49" spans="2:40" ht="11.25" customHeight="1" x14ac:dyDescent="0.15">
      <c r="B49" s="980"/>
      <c r="C49" s="981"/>
      <c r="D49" s="981"/>
      <c r="E49" s="981"/>
      <c r="F49" s="981"/>
      <c r="G49" s="981"/>
      <c r="H49" s="981"/>
      <c r="I49" s="981"/>
      <c r="J49" s="982"/>
      <c r="K49" s="998"/>
      <c r="L49" s="999"/>
      <c r="M49" s="999"/>
      <c r="N49" s="999"/>
      <c r="O49" s="999"/>
      <c r="P49" s="1000"/>
      <c r="Q49" s="1001"/>
      <c r="R49" s="1002"/>
      <c r="S49" s="1002"/>
      <c r="T49" s="1002"/>
      <c r="U49" s="873"/>
      <c r="V49" s="873"/>
      <c r="W49" s="873"/>
      <c r="X49" s="873"/>
      <c r="Y49" s="873"/>
      <c r="Z49" s="873"/>
      <c r="AA49" s="873"/>
      <c r="AB49" s="873"/>
      <c r="AC49" s="873"/>
      <c r="AD49" s="873"/>
      <c r="AE49" s="873"/>
      <c r="AF49" s="873"/>
      <c r="AG49" s="873"/>
      <c r="AH49" s="873"/>
      <c r="AI49" s="873"/>
      <c r="AJ49" s="873"/>
      <c r="AK49" s="1003"/>
      <c r="AL49" s="1002"/>
      <c r="AM49" s="1002"/>
      <c r="AN49" s="1004"/>
    </row>
    <row r="50" spans="2:40" ht="11.25" customHeight="1" x14ac:dyDescent="0.15">
      <c r="B50" s="829" t="s">
        <v>99</v>
      </c>
      <c r="C50" s="829"/>
      <c r="D50" s="829"/>
      <c r="E50" s="829"/>
      <c r="F50" s="829"/>
      <c r="G50" s="829"/>
      <c r="H50" s="829"/>
      <c r="I50" s="829"/>
      <c r="J50" s="829"/>
      <c r="K50" s="829"/>
      <c r="L50" s="829"/>
      <c r="M50" s="829"/>
      <c r="N50" s="829"/>
      <c r="O50" s="829"/>
      <c r="P50" s="829"/>
      <c r="Q50" s="933"/>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34"/>
    </row>
    <row r="51" spans="2:40" ht="11.25" customHeight="1" x14ac:dyDescent="0.15">
      <c r="B51" s="829"/>
      <c r="C51" s="829"/>
      <c r="D51" s="829"/>
      <c r="E51" s="829"/>
      <c r="F51" s="829"/>
      <c r="G51" s="829"/>
      <c r="H51" s="829"/>
      <c r="I51" s="829"/>
      <c r="J51" s="829"/>
      <c r="K51" s="829"/>
      <c r="L51" s="829"/>
      <c r="M51" s="829"/>
      <c r="N51" s="829"/>
      <c r="O51" s="829"/>
      <c r="P51" s="829"/>
      <c r="Q51" s="933"/>
      <c r="R51" s="916"/>
      <c r="S51" s="916"/>
      <c r="T51" s="916"/>
      <c r="U51" s="916"/>
      <c r="V51" s="916"/>
      <c r="W51" s="916"/>
      <c r="X51" s="916"/>
      <c r="Y51" s="916"/>
      <c r="Z51" s="916"/>
      <c r="AA51" s="916"/>
      <c r="AB51" s="916"/>
      <c r="AC51" s="916"/>
      <c r="AD51" s="916"/>
      <c r="AE51" s="916"/>
      <c r="AF51" s="916"/>
      <c r="AG51" s="916"/>
      <c r="AH51" s="916"/>
      <c r="AI51" s="916"/>
      <c r="AJ51" s="916"/>
      <c r="AK51" s="916"/>
      <c r="AL51" s="916"/>
      <c r="AM51" s="916"/>
      <c r="AN51" s="934"/>
    </row>
    <row r="52" spans="2:40" ht="15" hidden="1" customHeight="1" x14ac:dyDescent="0.15">
      <c r="B52" s="52"/>
      <c r="C52" s="52"/>
      <c r="D52" s="52"/>
      <c r="E52" s="52"/>
      <c r="F52" s="52"/>
      <c r="G52" s="52"/>
      <c r="H52" s="52"/>
      <c r="I52" s="52"/>
      <c r="J52" s="52"/>
      <c r="K52" s="52"/>
      <c r="L52" s="52"/>
      <c r="M52" s="52"/>
      <c r="N52" s="52"/>
      <c r="O52" s="52"/>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52"/>
      <c r="C54" s="52"/>
      <c r="D54" s="52"/>
      <c r="E54" s="52"/>
      <c r="F54" s="52"/>
      <c r="G54" s="52"/>
      <c r="H54" s="52"/>
      <c r="I54" s="52"/>
      <c r="J54" s="52"/>
      <c r="K54" s="52"/>
      <c r="L54" s="52"/>
      <c r="M54" s="52"/>
      <c r="N54" s="52"/>
      <c r="O54" s="52"/>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290" t="s">
        <v>162</v>
      </c>
      <c r="AI55" s="291"/>
      <c r="AJ55" s="291"/>
      <c r="AK55" s="291"/>
      <c r="AL55" s="291"/>
      <c r="AM55" s="291"/>
      <c r="AN55" s="292"/>
    </row>
    <row r="56" spans="2:40" ht="15" customHeight="1" x14ac:dyDescent="0.15">
      <c r="B56" s="699" t="s">
        <v>161</v>
      </c>
      <c r="C56" s="699"/>
      <c r="D56" s="700" t="s">
        <v>160</v>
      </c>
      <c r="E56" s="700"/>
      <c r="F56" s="700"/>
      <c r="G56" s="700"/>
      <c r="H56" s="700"/>
      <c r="I56" s="700"/>
      <c r="J56" s="700"/>
      <c r="K56" s="700"/>
      <c r="L56" s="700"/>
      <c r="M56" s="700"/>
      <c r="N56" s="700"/>
      <c r="O56" s="700"/>
      <c r="P56" s="700"/>
      <c r="Q56" s="700"/>
      <c r="R56" s="700"/>
      <c r="S56" s="700"/>
      <c r="T56" s="700"/>
      <c r="U56" s="700"/>
      <c r="V56" s="700"/>
      <c r="W56" s="700"/>
      <c r="X56" s="700"/>
      <c r="Y56" s="700"/>
      <c r="Z56" s="700"/>
      <c r="AA56" s="700"/>
      <c r="AB56" s="700"/>
      <c r="AC56" s="700"/>
      <c r="AD56" s="700"/>
      <c r="AE56" s="700"/>
      <c r="AF56" s="700"/>
      <c r="AG56" s="700"/>
      <c r="AH56" s="700"/>
      <c r="AI56" s="700"/>
      <c r="AJ56" s="700"/>
      <c r="AK56" s="700"/>
      <c r="AL56" s="700"/>
      <c r="AM56" s="700"/>
      <c r="AN56" s="700"/>
    </row>
    <row r="57" spans="2:40" ht="15" customHeight="1" x14ac:dyDescent="0.15">
      <c r="B57" s="52"/>
      <c r="C57" s="52"/>
      <c r="D57" s="52"/>
      <c r="E57" s="52"/>
      <c r="F57" s="52"/>
      <c r="G57" s="52"/>
      <c r="H57" s="52"/>
      <c r="I57" s="52"/>
      <c r="J57" s="52"/>
      <c r="K57" s="52"/>
      <c r="L57" s="52"/>
      <c r="M57" s="52"/>
      <c r="N57" s="52"/>
      <c r="O57" s="52"/>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row>
    <row r="58" spans="2:40" ht="15" customHeight="1" x14ac:dyDescent="0.15">
      <c r="B58" s="217" t="s">
        <v>25</v>
      </c>
      <c r="C58" s="218"/>
      <c r="D58" s="218"/>
      <c r="E58" s="218"/>
      <c r="F58" s="218"/>
      <c r="G58" s="218"/>
      <c r="H58" s="218"/>
      <c r="I58" s="218"/>
      <c r="J58" s="218"/>
      <c r="K58" s="218"/>
      <c r="L58" s="218"/>
      <c r="M58" s="218"/>
      <c r="N58" s="218"/>
      <c r="O58" s="218"/>
      <c r="P58" s="218"/>
      <c r="Q58" s="218"/>
      <c r="R58" s="218"/>
      <c r="S58" s="218"/>
      <c r="T58" s="218"/>
      <c r="U58" s="218"/>
      <c r="V58" s="218"/>
      <c r="W58" s="218"/>
      <c r="X58" s="218"/>
      <c r="Y58" s="218"/>
      <c r="Z58" s="218"/>
      <c r="AA58" s="218"/>
      <c r="AB58" s="218"/>
      <c r="AC58" s="218"/>
      <c r="AD58" s="218"/>
      <c r="AE58" s="218"/>
      <c r="AF58" s="218"/>
      <c r="AG58" s="218"/>
      <c r="AH58" s="218"/>
      <c r="AI58" s="218"/>
      <c r="AJ58" s="218"/>
      <c r="AK58" s="218"/>
      <c r="AL58" s="218"/>
      <c r="AM58" s="218"/>
      <c r="AN58" s="219"/>
    </row>
    <row r="59" spans="2:40" ht="15" customHeight="1" x14ac:dyDescent="0.15">
      <c r="B59" s="220" t="s">
        <v>249</v>
      </c>
      <c r="C59" s="221"/>
      <c r="D59" s="221"/>
      <c r="E59" s="221"/>
      <c r="F59" s="221"/>
      <c r="G59" s="221"/>
      <c r="H59" s="221"/>
      <c r="I59" s="221"/>
      <c r="J59" s="221"/>
      <c r="K59" s="221"/>
      <c r="L59" s="221"/>
      <c r="M59" s="221"/>
      <c r="N59" s="221"/>
      <c r="O59" s="221"/>
      <c r="P59" s="221"/>
      <c r="Q59" s="221"/>
      <c r="R59" s="221"/>
      <c r="S59" s="221"/>
      <c r="T59" s="221"/>
      <c r="U59" s="221"/>
      <c r="V59" s="221"/>
      <c r="W59" s="221"/>
      <c r="X59" s="221"/>
      <c r="Y59" s="221"/>
      <c r="Z59" s="221"/>
      <c r="AA59" s="221"/>
      <c r="AB59" s="221"/>
      <c r="AC59" s="221"/>
      <c r="AD59" s="221"/>
      <c r="AE59" s="221"/>
      <c r="AF59" s="221"/>
      <c r="AG59" s="221"/>
      <c r="AH59" s="221"/>
      <c r="AI59" s="221"/>
      <c r="AJ59" s="221"/>
      <c r="AK59" s="221"/>
      <c r="AL59" s="221"/>
      <c r="AM59" s="221"/>
      <c r="AN59" s="222"/>
    </row>
    <row r="60" spans="2:40" ht="15" customHeight="1" x14ac:dyDescent="0.15">
      <c r="B60" s="220"/>
      <c r="C60" s="221"/>
      <c r="D60" s="221"/>
      <c r="E60" s="221"/>
      <c r="F60" s="221"/>
      <c r="G60" s="221"/>
      <c r="H60" s="221"/>
      <c r="I60" s="221"/>
      <c r="J60" s="221"/>
      <c r="K60" s="221"/>
      <c r="L60" s="221"/>
      <c r="M60" s="221"/>
      <c r="N60" s="221"/>
      <c r="O60" s="221"/>
      <c r="P60" s="221"/>
      <c r="Q60" s="221"/>
      <c r="R60" s="221"/>
      <c r="S60" s="221"/>
      <c r="T60" s="221"/>
      <c r="U60" s="221"/>
      <c r="V60" s="221"/>
      <c r="W60" s="221"/>
      <c r="X60" s="221"/>
      <c r="Y60" s="221"/>
      <c r="Z60" s="221"/>
      <c r="AA60" s="221"/>
      <c r="AB60" s="221"/>
      <c r="AC60" s="221"/>
      <c r="AD60" s="221"/>
      <c r="AE60" s="221"/>
      <c r="AF60" s="221"/>
      <c r="AG60" s="221"/>
      <c r="AH60" s="221"/>
      <c r="AI60" s="221"/>
      <c r="AJ60" s="221"/>
      <c r="AK60" s="221"/>
      <c r="AL60" s="221"/>
      <c r="AM60" s="221"/>
      <c r="AN60" s="222"/>
    </row>
    <row r="61" spans="2:40" ht="15" customHeight="1" x14ac:dyDescent="0.15">
      <c r="B61" s="220"/>
      <c r="C61" s="221"/>
      <c r="D61" s="221"/>
      <c r="E61" s="221"/>
      <c r="F61" s="221"/>
      <c r="G61" s="221"/>
      <c r="H61" s="221"/>
      <c r="I61" s="221"/>
      <c r="J61" s="221"/>
      <c r="K61" s="221"/>
      <c r="L61" s="221"/>
      <c r="M61" s="221"/>
      <c r="N61" s="221"/>
      <c r="O61" s="221"/>
      <c r="P61" s="221"/>
      <c r="Q61" s="221"/>
      <c r="R61" s="221"/>
      <c r="S61" s="221"/>
      <c r="T61" s="221"/>
      <c r="U61" s="221"/>
      <c r="V61" s="221"/>
      <c r="W61" s="221"/>
      <c r="X61" s="221"/>
      <c r="Y61" s="221"/>
      <c r="Z61" s="221"/>
      <c r="AA61" s="221"/>
      <c r="AB61" s="221"/>
      <c r="AC61" s="221"/>
      <c r="AD61" s="221"/>
      <c r="AE61" s="221"/>
      <c r="AF61" s="221"/>
      <c r="AG61" s="221"/>
      <c r="AH61" s="221"/>
      <c r="AI61" s="221"/>
      <c r="AJ61" s="221"/>
      <c r="AK61" s="221"/>
      <c r="AL61" s="221"/>
      <c r="AM61" s="221"/>
      <c r="AN61" s="222"/>
    </row>
    <row r="62" spans="2:40" ht="15" customHeight="1" x14ac:dyDescent="0.15">
      <c r="B62" s="223"/>
      <c r="C62" s="224"/>
      <c r="D62" s="224"/>
      <c r="E62" s="224"/>
      <c r="F62" s="224"/>
      <c r="G62" s="224"/>
      <c r="H62" s="224"/>
      <c r="I62" s="224"/>
      <c r="J62" s="224"/>
      <c r="K62" s="224"/>
      <c r="L62" s="224"/>
      <c r="M62" s="224"/>
      <c r="N62" s="224"/>
      <c r="O62" s="224"/>
      <c r="P62" s="224"/>
      <c r="Q62" s="224"/>
      <c r="R62" s="224"/>
      <c r="S62" s="224"/>
      <c r="T62" s="224"/>
      <c r="U62" s="224"/>
      <c r="V62" s="224"/>
      <c r="W62" s="224"/>
      <c r="X62" s="224"/>
      <c r="Y62" s="224"/>
      <c r="Z62" s="224"/>
      <c r="AA62" s="224"/>
      <c r="AB62" s="224"/>
      <c r="AC62" s="224"/>
      <c r="AD62" s="224"/>
      <c r="AE62" s="224"/>
      <c r="AF62" s="224"/>
      <c r="AG62" s="224"/>
      <c r="AH62" s="224"/>
      <c r="AI62" s="224"/>
      <c r="AJ62" s="224"/>
      <c r="AK62" s="224"/>
      <c r="AL62" s="224"/>
      <c r="AM62" s="224"/>
      <c r="AN62" s="225"/>
    </row>
    <row r="63" spans="2:40" ht="15" customHeight="1" x14ac:dyDescent="0.15">
      <c r="B63" s="905"/>
      <c r="C63" s="905"/>
      <c r="D63" s="905"/>
      <c r="E63" s="905"/>
      <c r="F63" s="905"/>
      <c r="G63" s="905"/>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51"/>
    </row>
    <row r="64" spans="2:40" ht="11.25" customHeight="1" x14ac:dyDescent="0.15">
      <c r="B64" s="813" t="s">
        <v>103</v>
      </c>
      <c r="C64" s="814"/>
      <c r="D64" s="814"/>
      <c r="E64" s="814"/>
      <c r="F64" s="814"/>
      <c r="G64" s="814"/>
      <c r="H64" s="814"/>
      <c r="I64" s="814"/>
      <c r="J64" s="814"/>
      <c r="K64" s="814"/>
      <c r="L64" s="814"/>
      <c r="M64" s="814"/>
      <c r="N64" s="814"/>
      <c r="O64" s="814"/>
      <c r="P64" s="815"/>
      <c r="Q64" s="933"/>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34"/>
    </row>
    <row r="65" spans="2:40" ht="11.25" customHeight="1" x14ac:dyDescent="0.15">
      <c r="B65" s="816"/>
      <c r="C65" s="817"/>
      <c r="D65" s="817"/>
      <c r="E65" s="817"/>
      <c r="F65" s="817"/>
      <c r="G65" s="817"/>
      <c r="H65" s="817"/>
      <c r="I65" s="817"/>
      <c r="J65" s="817"/>
      <c r="K65" s="817"/>
      <c r="L65" s="817"/>
      <c r="M65" s="817"/>
      <c r="N65" s="817"/>
      <c r="O65" s="817"/>
      <c r="P65" s="818"/>
      <c r="Q65" s="933"/>
      <c r="R65" s="916"/>
      <c r="S65" s="916"/>
      <c r="T65" s="916"/>
      <c r="U65" s="916"/>
      <c r="V65" s="916"/>
      <c r="W65" s="916"/>
      <c r="X65" s="916"/>
      <c r="Y65" s="916"/>
      <c r="Z65" s="916"/>
      <c r="AA65" s="916"/>
      <c r="AB65" s="916"/>
      <c r="AC65" s="916"/>
      <c r="AD65" s="916"/>
      <c r="AE65" s="916"/>
      <c r="AF65" s="916"/>
      <c r="AG65" s="916"/>
      <c r="AH65" s="916"/>
      <c r="AI65" s="916"/>
      <c r="AJ65" s="916"/>
      <c r="AK65" s="916"/>
      <c r="AL65" s="916"/>
      <c r="AM65" s="916"/>
      <c r="AN65" s="934"/>
    </row>
    <row r="66" spans="2:40" ht="11.25" customHeight="1" x14ac:dyDescent="0.15">
      <c r="B66" s="830" t="s">
        <v>158</v>
      </c>
      <c r="C66" s="831"/>
      <c r="D66" s="831"/>
      <c r="E66" s="831"/>
      <c r="F66" s="831"/>
      <c r="G66" s="831"/>
      <c r="H66" s="831"/>
      <c r="I66" s="831"/>
      <c r="J66" s="831"/>
      <c r="K66" s="831"/>
      <c r="L66" s="831"/>
      <c r="M66" s="831"/>
      <c r="N66" s="831"/>
      <c r="O66" s="831"/>
      <c r="P66" s="1007"/>
      <c r="Q66" s="910"/>
      <c r="R66" s="911"/>
      <c r="S66" s="911"/>
      <c r="T66" s="911"/>
      <c r="U66" s="911"/>
      <c r="V66" s="911"/>
      <c r="W66" s="911"/>
      <c r="X66" s="911"/>
      <c r="Y66" s="911"/>
      <c r="Z66" s="911"/>
      <c r="AA66" s="911"/>
      <c r="AB66" s="911"/>
      <c r="AC66" s="911"/>
      <c r="AD66" s="911"/>
      <c r="AE66" s="911"/>
      <c r="AF66" s="911"/>
      <c r="AG66" s="911"/>
      <c r="AH66" s="911"/>
      <c r="AI66" s="911"/>
      <c r="AJ66" s="911"/>
      <c r="AK66" s="911"/>
      <c r="AL66" s="911"/>
      <c r="AM66" s="911"/>
      <c r="AN66" s="914"/>
    </row>
    <row r="67" spans="2:40" ht="11.25" customHeight="1" x14ac:dyDescent="0.15">
      <c r="B67" s="833"/>
      <c r="C67" s="834"/>
      <c r="D67" s="834"/>
      <c r="E67" s="834"/>
      <c r="F67" s="834"/>
      <c r="G67" s="834"/>
      <c r="H67" s="834"/>
      <c r="I67" s="834"/>
      <c r="J67" s="834"/>
      <c r="K67" s="834"/>
      <c r="L67" s="834"/>
      <c r="M67" s="834"/>
      <c r="N67" s="834"/>
      <c r="O67" s="834"/>
      <c r="P67" s="1005"/>
      <c r="Q67" s="912"/>
      <c r="R67" s="913"/>
      <c r="S67" s="913"/>
      <c r="T67" s="913"/>
      <c r="U67" s="913"/>
      <c r="V67" s="913"/>
      <c r="W67" s="913"/>
      <c r="X67" s="913"/>
      <c r="Y67" s="913"/>
      <c r="Z67" s="913"/>
      <c r="AA67" s="913"/>
      <c r="AB67" s="913"/>
      <c r="AC67" s="913"/>
      <c r="AD67" s="913"/>
      <c r="AE67" s="913"/>
      <c r="AF67" s="913"/>
      <c r="AG67" s="913"/>
      <c r="AH67" s="913"/>
      <c r="AI67" s="913"/>
      <c r="AJ67" s="913"/>
      <c r="AK67" s="913"/>
      <c r="AL67" s="913"/>
      <c r="AM67" s="913"/>
      <c r="AN67" s="915"/>
    </row>
    <row r="68" spans="2:40" ht="11.25" customHeight="1" x14ac:dyDescent="0.15">
      <c r="B68" s="833" t="s">
        <v>159</v>
      </c>
      <c r="C68" s="834"/>
      <c r="D68" s="834"/>
      <c r="E68" s="834"/>
      <c r="F68" s="834"/>
      <c r="G68" s="834"/>
      <c r="H68" s="834"/>
      <c r="I68" s="834"/>
      <c r="J68" s="834"/>
      <c r="K68" s="834"/>
      <c r="L68" s="834"/>
      <c r="M68" s="834"/>
      <c r="N68" s="834"/>
      <c r="O68" s="834"/>
      <c r="P68" s="1005"/>
      <c r="Q68" s="839"/>
      <c r="R68" s="820"/>
      <c r="S68" s="820"/>
      <c r="T68" s="820"/>
      <c r="U68" s="820"/>
      <c r="V68" s="820"/>
      <c r="W68" s="820"/>
      <c r="X68" s="820"/>
      <c r="Y68" s="820"/>
      <c r="Z68" s="820"/>
      <c r="AA68" s="820"/>
      <c r="AB68" s="820"/>
      <c r="AC68" s="820"/>
      <c r="AD68" s="820"/>
      <c r="AE68" s="820"/>
      <c r="AF68" s="820"/>
      <c r="AG68" s="820"/>
      <c r="AH68" s="820"/>
      <c r="AI68" s="820"/>
      <c r="AJ68" s="820"/>
      <c r="AK68" s="820"/>
      <c r="AL68" s="820"/>
      <c r="AM68" s="820"/>
      <c r="AN68" s="825"/>
    </row>
    <row r="69" spans="2:40" ht="11.25" customHeight="1" x14ac:dyDescent="0.15">
      <c r="B69" s="836"/>
      <c r="C69" s="837"/>
      <c r="D69" s="837"/>
      <c r="E69" s="837"/>
      <c r="F69" s="837"/>
      <c r="G69" s="837"/>
      <c r="H69" s="837"/>
      <c r="I69" s="837"/>
      <c r="J69" s="837"/>
      <c r="K69" s="837"/>
      <c r="L69" s="837"/>
      <c r="M69" s="837"/>
      <c r="N69" s="837"/>
      <c r="O69" s="837"/>
      <c r="P69" s="1006"/>
      <c r="Q69" s="840"/>
      <c r="R69" s="821"/>
      <c r="S69" s="821"/>
      <c r="T69" s="821"/>
      <c r="U69" s="821"/>
      <c r="V69" s="821"/>
      <c r="W69" s="821"/>
      <c r="X69" s="821"/>
      <c r="Y69" s="821"/>
      <c r="Z69" s="821"/>
      <c r="AA69" s="821"/>
      <c r="AB69" s="821"/>
      <c r="AC69" s="821"/>
      <c r="AD69" s="821"/>
      <c r="AE69" s="821"/>
      <c r="AF69" s="821"/>
      <c r="AG69" s="821"/>
      <c r="AH69" s="821"/>
      <c r="AI69" s="821"/>
      <c r="AJ69" s="821"/>
      <c r="AK69" s="821"/>
      <c r="AL69" s="821"/>
      <c r="AM69" s="821"/>
      <c r="AN69" s="826"/>
    </row>
    <row r="70" spans="2:40" ht="11.25" customHeight="1" x14ac:dyDescent="0.15">
      <c r="B70" s="829" t="s">
        <v>99</v>
      </c>
      <c r="C70" s="829"/>
      <c r="D70" s="829"/>
      <c r="E70" s="829"/>
      <c r="F70" s="829"/>
      <c r="G70" s="829"/>
      <c r="H70" s="829"/>
      <c r="I70" s="829"/>
      <c r="J70" s="829"/>
      <c r="K70" s="829"/>
      <c r="L70" s="829"/>
      <c r="M70" s="829"/>
      <c r="N70" s="829"/>
      <c r="O70" s="829"/>
      <c r="P70" s="829"/>
      <c r="Q70" s="933"/>
      <c r="R70" s="916"/>
      <c r="S70" s="916"/>
      <c r="T70" s="916"/>
      <c r="U70" s="916"/>
      <c r="V70" s="916"/>
      <c r="W70" s="916"/>
      <c r="X70" s="916"/>
      <c r="Y70" s="916"/>
      <c r="Z70" s="916"/>
      <c r="AA70" s="916"/>
      <c r="AB70" s="916"/>
      <c r="AC70" s="916"/>
      <c r="AD70" s="916"/>
      <c r="AE70" s="916"/>
      <c r="AF70" s="916"/>
      <c r="AG70" s="916"/>
      <c r="AH70" s="916"/>
      <c r="AI70" s="916"/>
      <c r="AJ70" s="916"/>
      <c r="AK70" s="916"/>
      <c r="AL70" s="916"/>
      <c r="AM70" s="916"/>
      <c r="AN70" s="934"/>
    </row>
    <row r="71" spans="2:40" ht="11.25" customHeight="1" x14ac:dyDescent="0.15">
      <c r="B71" s="829"/>
      <c r="C71" s="829"/>
      <c r="D71" s="829"/>
      <c r="E71" s="829"/>
      <c r="F71" s="829"/>
      <c r="G71" s="829"/>
      <c r="H71" s="829"/>
      <c r="I71" s="829"/>
      <c r="J71" s="829"/>
      <c r="K71" s="829"/>
      <c r="L71" s="829"/>
      <c r="M71" s="829"/>
      <c r="N71" s="829"/>
      <c r="O71" s="829"/>
      <c r="P71" s="829"/>
      <c r="Q71" s="933"/>
      <c r="R71" s="916"/>
      <c r="S71" s="916"/>
      <c r="T71" s="916"/>
      <c r="U71" s="916"/>
      <c r="V71" s="916"/>
      <c r="W71" s="916"/>
      <c r="X71" s="916"/>
      <c r="Y71" s="916"/>
      <c r="Z71" s="916"/>
      <c r="AA71" s="916"/>
      <c r="AB71" s="916"/>
      <c r="AC71" s="916"/>
      <c r="AD71" s="916"/>
      <c r="AE71" s="916"/>
      <c r="AF71" s="916"/>
      <c r="AG71" s="916"/>
      <c r="AH71" s="916"/>
      <c r="AI71" s="916"/>
      <c r="AJ71" s="916"/>
      <c r="AK71" s="916"/>
      <c r="AL71" s="916"/>
      <c r="AM71" s="916"/>
      <c r="AN71" s="934"/>
    </row>
    <row r="72" spans="2:40" ht="11.25" hidden="1" customHeight="1" x14ac:dyDescent="0.15">
      <c r="B72" s="51"/>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row>
    <row r="73" spans="2:40" ht="15" hidden="1" customHeight="1" x14ac:dyDescent="0.15">
      <c r="B73" s="52"/>
      <c r="C73" s="52"/>
      <c r="D73" s="52"/>
      <c r="E73" s="52"/>
      <c r="F73" s="52"/>
      <c r="G73" s="52"/>
      <c r="H73" s="52"/>
      <c r="I73" s="52"/>
      <c r="J73" s="52"/>
      <c r="K73" s="52"/>
      <c r="L73" s="52"/>
      <c r="M73" s="52"/>
      <c r="N73" s="52"/>
      <c r="O73" s="52"/>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row>
    <row r="74" spans="2:40" ht="15" hidden="1" customHeight="1" x14ac:dyDescent="0.15">
      <c r="B74" s="52"/>
      <c r="C74" s="52"/>
      <c r="D74" s="52"/>
      <c r="E74" s="52"/>
      <c r="F74" s="52"/>
      <c r="G74" s="52"/>
      <c r="H74" s="52"/>
      <c r="I74" s="52"/>
      <c r="J74" s="52"/>
      <c r="K74" s="52"/>
      <c r="L74" s="52"/>
      <c r="M74" s="52"/>
      <c r="N74" s="52"/>
      <c r="O74" s="52"/>
      <c r="P74" s="51"/>
      <c r="Q74" s="51"/>
      <c r="R74" s="51"/>
      <c r="S74" s="51"/>
      <c r="T74" s="51"/>
      <c r="U74" s="51"/>
      <c r="V74" s="51"/>
      <c r="W74" s="51"/>
      <c r="X74" s="51"/>
      <c r="Y74" s="51"/>
      <c r="Z74" s="51"/>
      <c r="AA74" s="51"/>
      <c r="AB74" s="51"/>
      <c r="AC74" s="51"/>
      <c r="AD74" s="51"/>
      <c r="AE74" s="51"/>
      <c r="AF74" s="51"/>
      <c r="AG74" s="51"/>
      <c r="AH74" s="51"/>
      <c r="AI74" s="51"/>
      <c r="AJ74" s="51"/>
      <c r="AK74" s="51"/>
      <c r="AL74" s="51"/>
      <c r="AM74" s="51"/>
      <c r="AN74" s="51"/>
    </row>
  </sheetData>
  <sheetProtection algorithmName="SHA-512" hashValue="+hzWVIYibFhGLXKoBmdzuqCWlvKSjdHO38oRMPQ+F1R/Ifn07FImwuoPEBWpXNp6oymyfmBxH5dN5xHmCBUYsA==" saltValue="PK7vzzuL3RKxI22DqnpriQ==" spinCount="100000" sheet="1" formatCells="0" formatColumns="0" formatRows="0"/>
  <mergeCells count="140">
    <mergeCell ref="B70:P71"/>
    <mergeCell ref="Q70:T71"/>
    <mergeCell ref="U70:X71"/>
    <mergeCell ref="Y70:AB71"/>
    <mergeCell ref="AC70:AF71"/>
    <mergeCell ref="AG70:AJ71"/>
    <mergeCell ref="AK70:AN71"/>
    <mergeCell ref="B58:AN58"/>
    <mergeCell ref="B59:AN62"/>
    <mergeCell ref="B63:AM63"/>
    <mergeCell ref="B68:P69"/>
    <mergeCell ref="Q68:T69"/>
    <mergeCell ref="U68:X69"/>
    <mergeCell ref="Y68:AB69"/>
    <mergeCell ref="AC68:AF69"/>
    <mergeCell ref="AG68:AJ69"/>
    <mergeCell ref="AK68:AN69"/>
    <mergeCell ref="AK64:AN65"/>
    <mergeCell ref="B66:P67"/>
    <mergeCell ref="B64:P65"/>
    <mergeCell ref="Q64:T65"/>
    <mergeCell ref="U64:X65"/>
    <mergeCell ref="Y64:AB65"/>
    <mergeCell ref="AG64:AJ65"/>
    <mergeCell ref="B47:J49"/>
    <mergeCell ref="K47:P49"/>
    <mergeCell ref="Q47:T49"/>
    <mergeCell ref="U47:X49"/>
    <mergeCell ref="Y47:AB49"/>
    <mergeCell ref="AC47:AF49"/>
    <mergeCell ref="AG47:AJ49"/>
    <mergeCell ref="AK47:AN49"/>
    <mergeCell ref="B50:P51"/>
    <mergeCell ref="Q50:T51"/>
    <mergeCell ref="U50:X51"/>
    <mergeCell ref="Y50:AB51"/>
    <mergeCell ref="AC50:AF51"/>
    <mergeCell ref="AG50:AJ51"/>
    <mergeCell ref="AK50:AN51"/>
    <mergeCell ref="AC40:AF42"/>
    <mergeCell ref="AG40:AJ42"/>
    <mergeCell ref="AK40:AN42"/>
    <mergeCell ref="B43:J46"/>
    <mergeCell ref="K43:P46"/>
    <mergeCell ref="Q43:T46"/>
    <mergeCell ref="U43:X46"/>
    <mergeCell ref="Y43:AB46"/>
    <mergeCell ref="AC43:AF46"/>
    <mergeCell ref="AG43:AJ46"/>
    <mergeCell ref="AK43:AN46"/>
    <mergeCell ref="B40:J42"/>
    <mergeCell ref="K40:P42"/>
    <mergeCell ref="Q40:T42"/>
    <mergeCell ref="U40:X42"/>
    <mergeCell ref="Y40:AB42"/>
    <mergeCell ref="B11:P12"/>
    <mergeCell ref="Q11:T12"/>
    <mergeCell ref="U11:X12"/>
    <mergeCell ref="Y11:AB12"/>
    <mergeCell ref="AG11:AJ12"/>
    <mergeCell ref="AK11:AN12"/>
    <mergeCell ref="B8:AN9"/>
    <mergeCell ref="B2:AN2"/>
    <mergeCell ref="AH4:AN4"/>
    <mergeCell ref="B5:C5"/>
    <mergeCell ref="D5:AN5"/>
    <mergeCell ref="B7:AN7"/>
    <mergeCell ref="AC11:AF12"/>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K37:P39"/>
    <mergeCell ref="Q37:T39"/>
    <mergeCell ref="U37:X39"/>
    <mergeCell ref="Y37:AB39"/>
    <mergeCell ref="AG37:AJ39"/>
    <mergeCell ref="AK37:AN39"/>
    <mergeCell ref="AC34:AF36"/>
    <mergeCell ref="AC37:AF39"/>
    <mergeCell ref="Q66:T67"/>
    <mergeCell ref="U66:X67"/>
    <mergeCell ref="Y66:AB67"/>
    <mergeCell ref="AG66:AJ67"/>
    <mergeCell ref="AK66:AN67"/>
    <mergeCell ref="AC64:AF65"/>
    <mergeCell ref="AC66:AF67"/>
    <mergeCell ref="AH55:AN55"/>
    <mergeCell ref="B56:C56"/>
    <mergeCell ref="D56:AN56"/>
  </mergeCells>
  <phoneticPr fontId="3"/>
  <dataValidations count="3">
    <dataValidation type="list" allowBlank="1" showInputMessage="1" showErrorMessage="1" sqref="Q68:AN69" xr:uid="{23D7BEEF-6B8C-469C-8BC5-5FC06C6FA273}">
      <formula1>"有,無"</formula1>
    </dataValidation>
    <dataValidation type="list" allowBlank="1" showInputMessage="1" showErrorMessage="1" sqref="Q13:AN17" xr:uid="{224724BF-4C0B-4854-9D2B-CEE103D55FD1}">
      <formula1>"０件,１件,２件,３件,４件,５件以上"</formula1>
    </dataValidation>
    <dataValidation type="list" allowBlank="1" showInputMessage="1" showErrorMessage="1" sqref="Q66:AN67" xr:uid="{1985DAFE-260A-4978-A86A-5CF4D814F034}">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topLeftCell="A34" zoomScale="85" zoomScaleNormal="85" zoomScaleSheetLayoutView="40" workbookViewId="0">
      <selection activeCell="BT55" sqref="BT55"/>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164</v>
      </c>
      <c r="AI4" s="291"/>
      <c r="AJ4" s="291"/>
      <c r="AK4" s="291"/>
      <c r="AL4" s="291"/>
      <c r="AM4" s="291"/>
      <c r="AN4" s="292"/>
    </row>
    <row r="5" spans="2:40" ht="15" customHeight="1" x14ac:dyDescent="0.15">
      <c r="B5" s="699" t="s">
        <v>166</v>
      </c>
      <c r="C5" s="699"/>
      <c r="D5" s="700" t="s">
        <v>165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169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250</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1027" t="s">
        <v>103</v>
      </c>
      <c r="C13" s="1028"/>
      <c r="D13" s="1028"/>
      <c r="E13" s="1028"/>
      <c r="F13" s="1028"/>
      <c r="G13" s="1028"/>
      <c r="H13" s="1028"/>
      <c r="I13" s="1028"/>
      <c r="J13" s="1028"/>
      <c r="K13" s="1028"/>
      <c r="L13" s="1028"/>
      <c r="M13" s="1028"/>
      <c r="N13" s="1028"/>
      <c r="O13" s="1028"/>
      <c r="P13" s="1029"/>
      <c r="Q13" s="1013"/>
      <c r="R13" s="1008"/>
      <c r="S13" s="1008"/>
      <c r="T13" s="1008"/>
      <c r="U13" s="1008"/>
      <c r="V13" s="1008"/>
      <c r="W13" s="1008"/>
      <c r="X13" s="1008"/>
      <c r="Y13" s="1008"/>
      <c r="Z13" s="1008"/>
      <c r="AA13" s="1008"/>
      <c r="AB13" s="1008"/>
      <c r="AC13" s="1008"/>
      <c r="AD13" s="1008"/>
      <c r="AE13" s="1008"/>
      <c r="AF13" s="1008"/>
      <c r="AG13" s="1008"/>
      <c r="AH13" s="1008"/>
      <c r="AI13" s="1008"/>
      <c r="AJ13" s="1008"/>
      <c r="AK13" s="1008"/>
      <c r="AL13" s="1008"/>
      <c r="AM13" s="1008"/>
      <c r="AN13" s="1009"/>
    </row>
    <row r="14" spans="2:40" ht="11.25" customHeight="1" x14ac:dyDescent="0.15">
      <c r="B14" s="1030"/>
      <c r="C14" s="1031"/>
      <c r="D14" s="1031"/>
      <c r="E14" s="1031"/>
      <c r="F14" s="1031"/>
      <c r="G14" s="1031"/>
      <c r="H14" s="1031"/>
      <c r="I14" s="1031"/>
      <c r="J14" s="1031"/>
      <c r="K14" s="1031"/>
      <c r="L14" s="1031"/>
      <c r="M14" s="1031"/>
      <c r="N14" s="1031"/>
      <c r="O14" s="1031"/>
      <c r="P14" s="1032"/>
      <c r="Q14" s="1013"/>
      <c r="R14" s="1008"/>
      <c r="S14" s="1008"/>
      <c r="T14" s="1008"/>
      <c r="U14" s="1008"/>
      <c r="V14" s="1008"/>
      <c r="W14" s="1008"/>
      <c r="X14" s="1008"/>
      <c r="Y14" s="1008"/>
      <c r="Z14" s="1008"/>
      <c r="AA14" s="1008"/>
      <c r="AB14" s="1008"/>
      <c r="AC14" s="1008"/>
      <c r="AD14" s="1008"/>
      <c r="AE14" s="1008"/>
      <c r="AF14" s="1008"/>
      <c r="AG14" s="1008"/>
      <c r="AH14" s="1008"/>
      <c r="AI14" s="1008"/>
      <c r="AJ14" s="1008"/>
      <c r="AK14" s="1008"/>
      <c r="AL14" s="1008"/>
      <c r="AM14" s="1008"/>
      <c r="AN14" s="1009"/>
    </row>
    <row r="15" spans="2:40" ht="11.25" customHeight="1" x14ac:dyDescent="0.15">
      <c r="B15" s="1018" t="s">
        <v>167</v>
      </c>
      <c r="C15" s="1019"/>
      <c r="D15" s="1019"/>
      <c r="E15" s="1019"/>
      <c r="F15" s="1019"/>
      <c r="G15" s="1019"/>
      <c r="H15" s="1019"/>
      <c r="I15" s="1019"/>
      <c r="J15" s="1019"/>
      <c r="K15" s="1019"/>
      <c r="L15" s="1019"/>
      <c r="M15" s="1019"/>
      <c r="N15" s="1019"/>
      <c r="O15" s="1019"/>
      <c r="P15" s="1020"/>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1021"/>
      <c r="C16" s="1022"/>
      <c r="D16" s="1022"/>
      <c r="E16" s="1022"/>
      <c r="F16" s="1022"/>
      <c r="G16" s="1022"/>
      <c r="H16" s="1022"/>
      <c r="I16" s="1022"/>
      <c r="J16" s="1022"/>
      <c r="K16" s="1022"/>
      <c r="L16" s="1022"/>
      <c r="M16" s="1022"/>
      <c r="N16" s="1022"/>
      <c r="O16" s="1022"/>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1021"/>
      <c r="C17" s="1022"/>
      <c r="D17" s="1022"/>
      <c r="E17" s="1022"/>
      <c r="F17" s="1022"/>
      <c r="G17" s="1022"/>
      <c r="H17" s="1022"/>
      <c r="I17" s="1022"/>
      <c r="J17" s="1022"/>
      <c r="K17" s="1022"/>
      <c r="L17" s="1022"/>
      <c r="M17" s="1022"/>
      <c r="N17" s="1022"/>
      <c r="O17" s="1022"/>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1021" t="s">
        <v>168</v>
      </c>
      <c r="C18" s="1022"/>
      <c r="D18" s="1022"/>
      <c r="E18" s="1022"/>
      <c r="F18" s="1022"/>
      <c r="G18" s="1022"/>
      <c r="H18" s="1022"/>
      <c r="I18" s="1022"/>
      <c r="J18" s="1022"/>
      <c r="K18" s="1022"/>
      <c r="L18" s="1022"/>
      <c r="M18" s="1022"/>
      <c r="N18" s="1022"/>
      <c r="O18" s="1022"/>
      <c r="P18" s="869"/>
      <c r="Q18" s="1025"/>
      <c r="R18" s="1014"/>
      <c r="S18" s="1014"/>
      <c r="T18" s="1014"/>
      <c r="U18" s="1014"/>
      <c r="V18" s="1014"/>
      <c r="W18" s="1014"/>
      <c r="X18" s="1014"/>
      <c r="Y18" s="1014"/>
      <c r="Z18" s="1014"/>
      <c r="AA18" s="1014"/>
      <c r="AB18" s="1014"/>
      <c r="AC18" s="1014"/>
      <c r="AD18" s="1014"/>
      <c r="AE18" s="1014"/>
      <c r="AF18" s="1014"/>
      <c r="AG18" s="1014"/>
      <c r="AH18" s="1014"/>
      <c r="AI18" s="1014"/>
      <c r="AJ18" s="1014"/>
      <c r="AK18" s="1014"/>
      <c r="AL18" s="1014"/>
      <c r="AM18" s="1014"/>
      <c r="AN18" s="1015"/>
    </row>
    <row r="19" spans="2:40" ht="11.25" customHeight="1" x14ac:dyDescent="0.15">
      <c r="B19" s="1021"/>
      <c r="C19" s="1022"/>
      <c r="D19" s="1022"/>
      <c r="E19" s="1022"/>
      <c r="F19" s="1022"/>
      <c r="G19" s="1022"/>
      <c r="H19" s="1022"/>
      <c r="I19" s="1022"/>
      <c r="J19" s="1022"/>
      <c r="K19" s="1022"/>
      <c r="L19" s="1022"/>
      <c r="M19" s="1022"/>
      <c r="N19" s="1022"/>
      <c r="O19" s="1022"/>
      <c r="P19" s="869"/>
      <c r="Q19" s="1025"/>
      <c r="R19" s="1014"/>
      <c r="S19" s="1014"/>
      <c r="T19" s="1014"/>
      <c r="U19" s="1014"/>
      <c r="V19" s="1014"/>
      <c r="W19" s="1014"/>
      <c r="X19" s="1014"/>
      <c r="Y19" s="1014"/>
      <c r="Z19" s="1014"/>
      <c r="AA19" s="1014"/>
      <c r="AB19" s="1014"/>
      <c r="AC19" s="1014"/>
      <c r="AD19" s="1014"/>
      <c r="AE19" s="1014"/>
      <c r="AF19" s="1014"/>
      <c r="AG19" s="1014"/>
      <c r="AH19" s="1014"/>
      <c r="AI19" s="1014"/>
      <c r="AJ19" s="1014"/>
      <c r="AK19" s="1014"/>
      <c r="AL19" s="1014"/>
      <c r="AM19" s="1014"/>
      <c r="AN19" s="1015"/>
    </row>
    <row r="20" spans="2:40" ht="11.25" customHeight="1" x14ac:dyDescent="0.15">
      <c r="B20" s="1023"/>
      <c r="C20" s="1024"/>
      <c r="D20" s="1024"/>
      <c r="E20" s="1024"/>
      <c r="F20" s="1024"/>
      <c r="G20" s="1024"/>
      <c r="H20" s="1024"/>
      <c r="I20" s="1024"/>
      <c r="J20" s="1024"/>
      <c r="K20" s="1024"/>
      <c r="L20" s="1024"/>
      <c r="M20" s="1024"/>
      <c r="N20" s="1024"/>
      <c r="O20" s="1024"/>
      <c r="P20" s="871"/>
      <c r="Q20" s="1026"/>
      <c r="R20" s="1016"/>
      <c r="S20" s="1016"/>
      <c r="T20" s="1016"/>
      <c r="U20" s="1016"/>
      <c r="V20" s="1016"/>
      <c r="W20" s="1016"/>
      <c r="X20" s="1016"/>
      <c r="Y20" s="1016"/>
      <c r="Z20" s="1016"/>
      <c r="AA20" s="1016"/>
      <c r="AB20" s="1016"/>
      <c r="AC20" s="1016"/>
      <c r="AD20" s="1016"/>
      <c r="AE20" s="1016"/>
      <c r="AF20" s="1016"/>
      <c r="AG20" s="1016"/>
      <c r="AH20" s="1016"/>
      <c r="AI20" s="1016"/>
      <c r="AJ20" s="1016"/>
      <c r="AK20" s="1016"/>
      <c r="AL20" s="1016"/>
      <c r="AM20" s="1016"/>
      <c r="AN20" s="1017"/>
    </row>
    <row r="21" spans="2:40" ht="11.25" customHeight="1" x14ac:dyDescent="0.15">
      <c r="B21" s="1010" t="s">
        <v>99</v>
      </c>
      <c r="C21" s="1011"/>
      <c r="D21" s="1011"/>
      <c r="E21" s="1011"/>
      <c r="F21" s="1011"/>
      <c r="G21" s="1011"/>
      <c r="H21" s="1011"/>
      <c r="I21" s="1011"/>
      <c r="J21" s="1011"/>
      <c r="K21" s="1011"/>
      <c r="L21" s="1011"/>
      <c r="M21" s="1011"/>
      <c r="N21" s="1011"/>
      <c r="O21" s="1011"/>
      <c r="P21" s="1012"/>
      <c r="Q21" s="1013"/>
      <c r="R21" s="1008"/>
      <c r="S21" s="1008"/>
      <c r="T21" s="1008"/>
      <c r="U21" s="1008"/>
      <c r="V21" s="1008"/>
      <c r="W21" s="1008"/>
      <c r="X21" s="1008"/>
      <c r="Y21" s="1008"/>
      <c r="Z21" s="1008"/>
      <c r="AA21" s="1008"/>
      <c r="AB21" s="1008"/>
      <c r="AC21" s="1008"/>
      <c r="AD21" s="1008"/>
      <c r="AE21" s="1008"/>
      <c r="AF21" s="1008"/>
      <c r="AG21" s="1008"/>
      <c r="AH21" s="1008"/>
      <c r="AI21" s="1008"/>
      <c r="AJ21" s="1008"/>
      <c r="AK21" s="1008"/>
      <c r="AL21" s="1008"/>
      <c r="AM21" s="1008"/>
      <c r="AN21" s="1009"/>
    </row>
    <row r="22" spans="2:40" ht="11.25" customHeight="1" x14ac:dyDescent="0.15">
      <c r="B22" s="1010"/>
      <c r="C22" s="1011"/>
      <c r="D22" s="1011"/>
      <c r="E22" s="1011"/>
      <c r="F22" s="1011"/>
      <c r="G22" s="1011"/>
      <c r="H22" s="1011"/>
      <c r="I22" s="1011"/>
      <c r="J22" s="1011"/>
      <c r="K22" s="1011"/>
      <c r="L22" s="1011"/>
      <c r="M22" s="1011"/>
      <c r="N22" s="1011"/>
      <c r="O22" s="1011"/>
      <c r="P22" s="1012"/>
      <c r="Q22" s="1013"/>
      <c r="R22" s="1008"/>
      <c r="S22" s="1008"/>
      <c r="T22" s="1008"/>
      <c r="U22" s="1008"/>
      <c r="V22" s="1008"/>
      <c r="W22" s="1008"/>
      <c r="X22" s="1008"/>
      <c r="Y22" s="1008"/>
      <c r="Z22" s="1008"/>
      <c r="AA22" s="1008"/>
      <c r="AB22" s="1008"/>
      <c r="AC22" s="1008"/>
      <c r="AD22" s="1008"/>
      <c r="AE22" s="1008"/>
      <c r="AF22" s="1008"/>
      <c r="AG22" s="1008"/>
      <c r="AH22" s="1008"/>
      <c r="AI22" s="1008"/>
      <c r="AJ22" s="1008"/>
      <c r="AK22" s="1008"/>
      <c r="AL22" s="1008"/>
      <c r="AM22" s="1008"/>
      <c r="AN22" s="100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170</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251</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1027" t="s">
        <v>306</v>
      </c>
      <c r="C30" s="1028"/>
      <c r="D30" s="1028"/>
      <c r="E30" s="1028"/>
      <c r="F30" s="1028"/>
      <c r="G30" s="1028"/>
      <c r="H30" s="1028"/>
      <c r="I30" s="1028"/>
      <c r="J30" s="1028"/>
      <c r="K30" s="1028"/>
      <c r="L30" s="1028"/>
      <c r="M30" s="1028"/>
      <c r="N30" s="1028"/>
      <c r="O30" s="1028"/>
      <c r="P30" s="1029"/>
      <c r="Q30" s="1013"/>
      <c r="R30" s="1008"/>
      <c r="S30" s="1008"/>
      <c r="T30" s="1008"/>
      <c r="U30" s="1008"/>
      <c r="V30" s="1008"/>
      <c r="W30" s="1008"/>
      <c r="X30" s="1008"/>
      <c r="Y30" s="1008"/>
      <c r="Z30" s="1008"/>
      <c r="AA30" s="1008"/>
      <c r="AB30" s="1008"/>
      <c r="AC30" s="1008"/>
      <c r="AD30" s="1008"/>
      <c r="AE30" s="1008"/>
      <c r="AF30" s="1008"/>
      <c r="AG30" s="1008"/>
      <c r="AH30" s="1008"/>
      <c r="AI30" s="1008"/>
      <c r="AJ30" s="1008"/>
      <c r="AK30" s="1008"/>
      <c r="AL30" s="1008"/>
      <c r="AM30" s="1008"/>
      <c r="AN30" s="1009"/>
    </row>
    <row r="31" spans="2:40" ht="11.25" customHeight="1" x14ac:dyDescent="0.15">
      <c r="B31" s="1030"/>
      <c r="C31" s="1031"/>
      <c r="D31" s="1031"/>
      <c r="E31" s="1031"/>
      <c r="F31" s="1031"/>
      <c r="G31" s="1031"/>
      <c r="H31" s="1031"/>
      <c r="I31" s="1031"/>
      <c r="J31" s="1031"/>
      <c r="K31" s="1031"/>
      <c r="L31" s="1031"/>
      <c r="M31" s="1031"/>
      <c r="N31" s="1031"/>
      <c r="O31" s="1031"/>
      <c r="P31" s="1032"/>
      <c r="Q31" s="1013"/>
      <c r="R31" s="1008"/>
      <c r="S31" s="1008"/>
      <c r="T31" s="1008"/>
      <c r="U31" s="1008"/>
      <c r="V31" s="1008"/>
      <c r="W31" s="1008"/>
      <c r="X31" s="1008"/>
      <c r="Y31" s="1008"/>
      <c r="Z31" s="1008"/>
      <c r="AA31" s="1008"/>
      <c r="AB31" s="1008"/>
      <c r="AC31" s="1008"/>
      <c r="AD31" s="1008"/>
      <c r="AE31" s="1008"/>
      <c r="AF31" s="1008"/>
      <c r="AG31" s="1008"/>
      <c r="AH31" s="1008"/>
      <c r="AI31" s="1008"/>
      <c r="AJ31" s="1008"/>
      <c r="AK31" s="1008"/>
      <c r="AL31" s="1008"/>
      <c r="AM31" s="1008"/>
      <c r="AN31" s="1009"/>
    </row>
    <row r="32" spans="2:40" ht="11.25" customHeight="1" x14ac:dyDescent="0.15">
      <c r="B32" s="1018" t="s">
        <v>167</v>
      </c>
      <c r="C32" s="1019"/>
      <c r="D32" s="1019"/>
      <c r="E32" s="1019"/>
      <c r="F32" s="1019"/>
      <c r="G32" s="1019"/>
      <c r="H32" s="1019"/>
      <c r="I32" s="1019"/>
      <c r="J32" s="1019"/>
      <c r="K32" s="1019"/>
      <c r="L32" s="1019"/>
      <c r="M32" s="1019"/>
      <c r="N32" s="1019"/>
      <c r="O32" s="1019"/>
      <c r="P32" s="1020"/>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1021"/>
      <c r="C33" s="1022"/>
      <c r="D33" s="1022"/>
      <c r="E33" s="1022"/>
      <c r="F33" s="1022"/>
      <c r="G33" s="1022"/>
      <c r="H33" s="1022"/>
      <c r="I33" s="1022"/>
      <c r="J33" s="1022"/>
      <c r="K33" s="1022"/>
      <c r="L33" s="1022"/>
      <c r="M33" s="1022"/>
      <c r="N33" s="1022"/>
      <c r="O33" s="1022"/>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1021"/>
      <c r="C34" s="1022"/>
      <c r="D34" s="1022"/>
      <c r="E34" s="1022"/>
      <c r="F34" s="1022"/>
      <c r="G34" s="1022"/>
      <c r="H34" s="1022"/>
      <c r="I34" s="1022"/>
      <c r="J34" s="1022"/>
      <c r="K34" s="1022"/>
      <c r="L34" s="1022"/>
      <c r="M34" s="1022"/>
      <c r="N34" s="1022"/>
      <c r="O34" s="1022"/>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1021" t="s">
        <v>168</v>
      </c>
      <c r="C35" s="1022"/>
      <c r="D35" s="1022"/>
      <c r="E35" s="1022"/>
      <c r="F35" s="1022"/>
      <c r="G35" s="1022"/>
      <c r="H35" s="1022"/>
      <c r="I35" s="1022"/>
      <c r="J35" s="1022"/>
      <c r="K35" s="1022"/>
      <c r="L35" s="1022"/>
      <c r="M35" s="1022"/>
      <c r="N35" s="1022"/>
      <c r="O35" s="1022"/>
      <c r="P35" s="869"/>
      <c r="Q35" s="1025"/>
      <c r="R35" s="1014"/>
      <c r="S35" s="1014"/>
      <c r="T35" s="1014"/>
      <c r="U35" s="1014"/>
      <c r="V35" s="1014"/>
      <c r="W35" s="1014"/>
      <c r="X35" s="1014"/>
      <c r="Y35" s="1014"/>
      <c r="Z35" s="1014"/>
      <c r="AA35" s="1014"/>
      <c r="AB35" s="1014"/>
      <c r="AC35" s="1014"/>
      <c r="AD35" s="1014"/>
      <c r="AE35" s="1014"/>
      <c r="AF35" s="1014"/>
      <c r="AG35" s="1014"/>
      <c r="AH35" s="1014"/>
      <c r="AI35" s="1014"/>
      <c r="AJ35" s="1014"/>
      <c r="AK35" s="1014"/>
      <c r="AL35" s="1014"/>
      <c r="AM35" s="1014"/>
      <c r="AN35" s="1015"/>
    </row>
    <row r="36" spans="2:40" ht="11.25" customHeight="1" x14ac:dyDescent="0.15">
      <c r="B36" s="1021"/>
      <c r="C36" s="1022"/>
      <c r="D36" s="1022"/>
      <c r="E36" s="1022"/>
      <c r="F36" s="1022"/>
      <c r="G36" s="1022"/>
      <c r="H36" s="1022"/>
      <c r="I36" s="1022"/>
      <c r="J36" s="1022"/>
      <c r="K36" s="1022"/>
      <c r="L36" s="1022"/>
      <c r="M36" s="1022"/>
      <c r="N36" s="1022"/>
      <c r="O36" s="1022"/>
      <c r="P36" s="869"/>
      <c r="Q36" s="1025"/>
      <c r="R36" s="1014"/>
      <c r="S36" s="1014"/>
      <c r="T36" s="1014"/>
      <c r="U36" s="1014"/>
      <c r="V36" s="1014"/>
      <c r="W36" s="1014"/>
      <c r="X36" s="1014"/>
      <c r="Y36" s="1014"/>
      <c r="Z36" s="1014"/>
      <c r="AA36" s="1014"/>
      <c r="AB36" s="1014"/>
      <c r="AC36" s="1014"/>
      <c r="AD36" s="1014"/>
      <c r="AE36" s="1014"/>
      <c r="AF36" s="1014"/>
      <c r="AG36" s="1014"/>
      <c r="AH36" s="1014"/>
      <c r="AI36" s="1014"/>
      <c r="AJ36" s="1014"/>
      <c r="AK36" s="1014"/>
      <c r="AL36" s="1014"/>
      <c r="AM36" s="1014"/>
      <c r="AN36" s="1015"/>
    </row>
    <row r="37" spans="2:40" ht="11.25" customHeight="1" x14ac:dyDescent="0.15">
      <c r="B37" s="1023"/>
      <c r="C37" s="1024"/>
      <c r="D37" s="1024"/>
      <c r="E37" s="1024"/>
      <c r="F37" s="1024"/>
      <c r="G37" s="1024"/>
      <c r="H37" s="1024"/>
      <c r="I37" s="1024"/>
      <c r="J37" s="1024"/>
      <c r="K37" s="1024"/>
      <c r="L37" s="1024"/>
      <c r="M37" s="1024"/>
      <c r="N37" s="1024"/>
      <c r="O37" s="1024"/>
      <c r="P37" s="871"/>
      <c r="Q37" s="1026"/>
      <c r="R37" s="1016"/>
      <c r="S37" s="1016"/>
      <c r="T37" s="1016"/>
      <c r="U37" s="1016"/>
      <c r="V37" s="1016"/>
      <c r="W37" s="1016"/>
      <c r="X37" s="1016"/>
      <c r="Y37" s="1016"/>
      <c r="Z37" s="1016"/>
      <c r="AA37" s="1016"/>
      <c r="AB37" s="1016"/>
      <c r="AC37" s="1016"/>
      <c r="AD37" s="1016"/>
      <c r="AE37" s="1016"/>
      <c r="AF37" s="1016"/>
      <c r="AG37" s="1016"/>
      <c r="AH37" s="1016"/>
      <c r="AI37" s="1016"/>
      <c r="AJ37" s="1016"/>
      <c r="AK37" s="1016"/>
      <c r="AL37" s="1016"/>
      <c r="AM37" s="1016"/>
      <c r="AN37" s="1017"/>
    </row>
    <row r="38" spans="2:40" ht="11.25" customHeight="1" x14ac:dyDescent="0.15">
      <c r="B38" s="1010" t="s">
        <v>99</v>
      </c>
      <c r="C38" s="1011"/>
      <c r="D38" s="1011"/>
      <c r="E38" s="1011"/>
      <c r="F38" s="1011"/>
      <c r="G38" s="1011"/>
      <c r="H38" s="1011"/>
      <c r="I38" s="1011"/>
      <c r="J38" s="1011"/>
      <c r="K38" s="1011"/>
      <c r="L38" s="1011"/>
      <c r="M38" s="1011"/>
      <c r="N38" s="1011"/>
      <c r="O38" s="1011"/>
      <c r="P38" s="1012"/>
      <c r="Q38" s="1013"/>
      <c r="R38" s="1008"/>
      <c r="S38" s="1008"/>
      <c r="T38" s="1008"/>
      <c r="U38" s="1008"/>
      <c r="V38" s="1008"/>
      <c r="W38" s="1008"/>
      <c r="X38" s="1008"/>
      <c r="Y38" s="1008"/>
      <c r="Z38" s="1008"/>
      <c r="AA38" s="1008"/>
      <c r="AB38" s="1008"/>
      <c r="AC38" s="1008"/>
      <c r="AD38" s="1008"/>
      <c r="AE38" s="1008"/>
      <c r="AF38" s="1008"/>
      <c r="AG38" s="1008"/>
      <c r="AH38" s="1008"/>
      <c r="AI38" s="1008"/>
      <c r="AJ38" s="1008"/>
      <c r="AK38" s="1008"/>
      <c r="AL38" s="1008"/>
      <c r="AM38" s="1008"/>
      <c r="AN38" s="1009"/>
    </row>
    <row r="39" spans="2:40" ht="11.25" customHeight="1" x14ac:dyDescent="0.15">
      <c r="B39" s="1010"/>
      <c r="C39" s="1011"/>
      <c r="D39" s="1011"/>
      <c r="E39" s="1011"/>
      <c r="F39" s="1011"/>
      <c r="G39" s="1011"/>
      <c r="H39" s="1011"/>
      <c r="I39" s="1011"/>
      <c r="J39" s="1011"/>
      <c r="K39" s="1011"/>
      <c r="L39" s="1011"/>
      <c r="M39" s="1011"/>
      <c r="N39" s="1011"/>
      <c r="O39" s="1011"/>
      <c r="P39" s="1012"/>
      <c r="Q39" s="1013"/>
      <c r="R39" s="1008"/>
      <c r="S39" s="1008"/>
      <c r="T39" s="1008"/>
      <c r="U39" s="1008"/>
      <c r="V39" s="1008"/>
      <c r="W39" s="1008"/>
      <c r="X39" s="1008"/>
      <c r="Y39" s="1008"/>
      <c r="Z39" s="1008"/>
      <c r="AA39" s="1008"/>
      <c r="AB39" s="1008"/>
      <c r="AC39" s="1008"/>
      <c r="AD39" s="1008"/>
      <c r="AE39" s="1008"/>
      <c r="AF39" s="1008"/>
      <c r="AG39" s="1008"/>
      <c r="AH39" s="1008"/>
      <c r="AI39" s="1008"/>
      <c r="AJ39" s="1008"/>
      <c r="AK39" s="1008"/>
      <c r="AL39" s="1008"/>
      <c r="AM39" s="1008"/>
      <c r="AN39" s="100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171</v>
      </c>
      <c r="AI43" s="291"/>
      <c r="AJ43" s="291"/>
      <c r="AK43" s="291"/>
      <c r="AL43" s="291"/>
      <c r="AM43" s="291"/>
      <c r="AN43" s="292"/>
    </row>
    <row r="44" spans="2:40" ht="15" customHeight="1" x14ac:dyDescent="0.15">
      <c r="B44" s="699" t="s">
        <v>172</v>
      </c>
      <c r="C44" s="699"/>
      <c r="D44" s="700" t="s">
        <v>173</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418</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1027" t="s">
        <v>103</v>
      </c>
      <c r="C49" s="1028"/>
      <c r="D49" s="1028"/>
      <c r="E49" s="1028"/>
      <c r="F49" s="1028"/>
      <c r="G49" s="1028"/>
      <c r="H49" s="1028"/>
      <c r="I49" s="1028"/>
      <c r="J49" s="1028"/>
      <c r="K49" s="1028"/>
      <c r="L49" s="1028"/>
      <c r="M49" s="1028"/>
      <c r="N49" s="1028"/>
      <c r="O49" s="1028"/>
      <c r="P49" s="1029"/>
      <c r="Q49" s="1013"/>
      <c r="R49" s="1008"/>
      <c r="S49" s="1008"/>
      <c r="T49" s="1033"/>
      <c r="U49" s="1008"/>
      <c r="V49" s="1008"/>
      <c r="W49" s="1008"/>
      <c r="X49" s="1008"/>
      <c r="Y49" s="1008"/>
      <c r="Z49" s="1008"/>
      <c r="AA49" s="1008"/>
      <c r="AB49" s="1008"/>
      <c r="AC49" s="1008"/>
      <c r="AD49" s="1008"/>
      <c r="AE49" s="1008"/>
      <c r="AF49" s="1008"/>
      <c r="AG49" s="1008"/>
      <c r="AH49" s="1008"/>
      <c r="AI49" s="1008"/>
      <c r="AJ49" s="1008"/>
      <c r="AK49" s="1013"/>
      <c r="AL49" s="1008"/>
      <c r="AM49" s="1008"/>
      <c r="AN49" s="1009"/>
    </row>
    <row r="50" spans="2:40" ht="11.25" customHeight="1" x14ac:dyDescent="0.15">
      <c r="B50" s="1030"/>
      <c r="C50" s="1031"/>
      <c r="D50" s="1031"/>
      <c r="E50" s="1031"/>
      <c r="F50" s="1031"/>
      <c r="G50" s="1031"/>
      <c r="H50" s="1031"/>
      <c r="I50" s="1031"/>
      <c r="J50" s="1031"/>
      <c r="K50" s="1031"/>
      <c r="L50" s="1031"/>
      <c r="M50" s="1031"/>
      <c r="N50" s="1031"/>
      <c r="O50" s="1031"/>
      <c r="P50" s="1032"/>
      <c r="Q50" s="1013"/>
      <c r="R50" s="1008"/>
      <c r="S50" s="1008"/>
      <c r="T50" s="1033"/>
      <c r="U50" s="1008"/>
      <c r="V50" s="1008"/>
      <c r="W50" s="1008"/>
      <c r="X50" s="1008"/>
      <c r="Y50" s="1008"/>
      <c r="Z50" s="1008"/>
      <c r="AA50" s="1008"/>
      <c r="AB50" s="1008"/>
      <c r="AC50" s="1008"/>
      <c r="AD50" s="1008"/>
      <c r="AE50" s="1008"/>
      <c r="AF50" s="1008"/>
      <c r="AG50" s="1008"/>
      <c r="AH50" s="1008"/>
      <c r="AI50" s="1008"/>
      <c r="AJ50" s="1008"/>
      <c r="AK50" s="1013"/>
      <c r="AL50" s="1008"/>
      <c r="AM50" s="1008"/>
      <c r="AN50" s="1009"/>
    </row>
    <row r="51" spans="2:40" ht="11.25" customHeight="1" x14ac:dyDescent="0.15">
      <c r="B51" s="1034" t="s">
        <v>413</v>
      </c>
      <c r="C51" s="968"/>
      <c r="D51" s="968"/>
      <c r="E51" s="968"/>
      <c r="F51" s="968"/>
      <c r="G51" s="968"/>
      <c r="H51" s="968"/>
      <c r="I51" s="968"/>
      <c r="J51" s="968"/>
      <c r="K51" s="968"/>
      <c r="L51" s="968"/>
      <c r="M51" s="968"/>
      <c r="N51" s="968"/>
      <c r="O51" s="968"/>
      <c r="P51" s="969"/>
      <c r="Q51" s="701"/>
      <c r="R51" s="702"/>
      <c r="S51" s="702"/>
      <c r="T51" s="702"/>
      <c r="U51" s="853"/>
      <c r="V51" s="853"/>
      <c r="W51" s="853"/>
      <c r="X51" s="853"/>
      <c r="Y51" s="853"/>
      <c r="Z51" s="853"/>
      <c r="AA51" s="853"/>
      <c r="AB51" s="853"/>
      <c r="AC51" s="853"/>
      <c r="AD51" s="853"/>
      <c r="AE51" s="853"/>
      <c r="AF51" s="853"/>
      <c r="AG51" s="853"/>
      <c r="AH51" s="853"/>
      <c r="AI51" s="853"/>
      <c r="AJ51" s="853"/>
      <c r="AK51" s="975"/>
      <c r="AL51" s="702"/>
      <c r="AM51" s="702"/>
      <c r="AN51" s="703"/>
    </row>
    <row r="52" spans="2:40" ht="11.25" customHeight="1" x14ac:dyDescent="0.15">
      <c r="B52" s="1035"/>
      <c r="C52" s="970"/>
      <c r="D52" s="970"/>
      <c r="E52" s="970"/>
      <c r="F52" s="970"/>
      <c r="G52" s="970"/>
      <c r="H52" s="970"/>
      <c r="I52" s="970"/>
      <c r="J52" s="970"/>
      <c r="K52" s="970"/>
      <c r="L52" s="970"/>
      <c r="M52" s="970"/>
      <c r="N52" s="970"/>
      <c r="O52" s="970"/>
      <c r="P52" s="971"/>
      <c r="Q52" s="704"/>
      <c r="R52" s="705"/>
      <c r="S52" s="705"/>
      <c r="T52" s="705"/>
      <c r="U52" s="974"/>
      <c r="V52" s="974"/>
      <c r="W52" s="974"/>
      <c r="X52" s="974"/>
      <c r="Y52" s="974"/>
      <c r="Z52" s="974"/>
      <c r="AA52" s="974"/>
      <c r="AB52" s="974"/>
      <c r="AC52" s="974"/>
      <c r="AD52" s="974"/>
      <c r="AE52" s="974"/>
      <c r="AF52" s="974"/>
      <c r="AG52" s="974"/>
      <c r="AH52" s="974"/>
      <c r="AI52" s="974"/>
      <c r="AJ52" s="974"/>
      <c r="AK52" s="976"/>
      <c r="AL52" s="705"/>
      <c r="AM52" s="705"/>
      <c r="AN52" s="706"/>
    </row>
    <row r="53" spans="2:40" ht="11.25" customHeight="1" x14ac:dyDescent="0.15">
      <c r="B53" s="1035"/>
      <c r="C53" s="970"/>
      <c r="D53" s="970"/>
      <c r="E53" s="970"/>
      <c r="F53" s="970"/>
      <c r="G53" s="970"/>
      <c r="H53" s="970"/>
      <c r="I53" s="970"/>
      <c r="J53" s="970"/>
      <c r="K53" s="970"/>
      <c r="L53" s="970"/>
      <c r="M53" s="970"/>
      <c r="N53" s="970"/>
      <c r="O53" s="970"/>
      <c r="P53" s="971"/>
      <c r="Q53" s="704"/>
      <c r="R53" s="705"/>
      <c r="S53" s="705"/>
      <c r="T53" s="705"/>
      <c r="U53" s="974"/>
      <c r="V53" s="974"/>
      <c r="W53" s="974"/>
      <c r="X53" s="974"/>
      <c r="Y53" s="974"/>
      <c r="Z53" s="974"/>
      <c r="AA53" s="974"/>
      <c r="AB53" s="974"/>
      <c r="AC53" s="974"/>
      <c r="AD53" s="974"/>
      <c r="AE53" s="974"/>
      <c r="AF53" s="974"/>
      <c r="AG53" s="974"/>
      <c r="AH53" s="974"/>
      <c r="AI53" s="974"/>
      <c r="AJ53" s="974"/>
      <c r="AK53" s="976"/>
      <c r="AL53" s="705"/>
      <c r="AM53" s="705"/>
      <c r="AN53" s="706"/>
    </row>
    <row r="54" spans="2:40" ht="11.25" customHeight="1" x14ac:dyDescent="0.15">
      <c r="B54" s="1035"/>
      <c r="C54" s="970"/>
      <c r="D54" s="970"/>
      <c r="E54" s="970"/>
      <c r="F54" s="970"/>
      <c r="G54" s="970"/>
      <c r="H54" s="970"/>
      <c r="I54" s="970"/>
      <c r="J54" s="970"/>
      <c r="K54" s="970"/>
      <c r="L54" s="970"/>
      <c r="M54" s="970"/>
      <c r="N54" s="970"/>
      <c r="O54" s="970"/>
      <c r="P54" s="971"/>
      <c r="Q54" s="704"/>
      <c r="R54" s="705"/>
      <c r="S54" s="705"/>
      <c r="T54" s="705"/>
      <c r="U54" s="974"/>
      <c r="V54" s="974"/>
      <c r="W54" s="974"/>
      <c r="X54" s="974"/>
      <c r="Y54" s="974"/>
      <c r="Z54" s="974"/>
      <c r="AA54" s="974"/>
      <c r="AB54" s="974"/>
      <c r="AC54" s="974"/>
      <c r="AD54" s="974"/>
      <c r="AE54" s="974"/>
      <c r="AF54" s="974"/>
      <c r="AG54" s="974"/>
      <c r="AH54" s="974"/>
      <c r="AI54" s="974"/>
      <c r="AJ54" s="974"/>
      <c r="AK54" s="976"/>
      <c r="AL54" s="705"/>
      <c r="AM54" s="705"/>
      <c r="AN54" s="706"/>
    </row>
    <row r="55" spans="2:40" ht="11.25" customHeight="1" x14ac:dyDescent="0.15">
      <c r="B55" s="1035"/>
      <c r="C55" s="970"/>
      <c r="D55" s="970"/>
      <c r="E55" s="970"/>
      <c r="F55" s="970"/>
      <c r="G55" s="970"/>
      <c r="H55" s="970"/>
      <c r="I55" s="970"/>
      <c r="J55" s="970"/>
      <c r="K55" s="970"/>
      <c r="L55" s="970"/>
      <c r="M55" s="970"/>
      <c r="N55" s="970"/>
      <c r="O55" s="970"/>
      <c r="P55" s="971"/>
      <c r="Q55" s="704"/>
      <c r="R55" s="705"/>
      <c r="S55" s="705"/>
      <c r="T55" s="705"/>
      <c r="U55" s="974"/>
      <c r="V55" s="974"/>
      <c r="W55" s="974"/>
      <c r="X55" s="974"/>
      <c r="Y55" s="974"/>
      <c r="Z55" s="974"/>
      <c r="AA55" s="974"/>
      <c r="AB55" s="974"/>
      <c r="AC55" s="974"/>
      <c r="AD55" s="974"/>
      <c r="AE55" s="974"/>
      <c r="AF55" s="974"/>
      <c r="AG55" s="974"/>
      <c r="AH55" s="974"/>
      <c r="AI55" s="974"/>
      <c r="AJ55" s="974"/>
      <c r="AK55" s="976"/>
      <c r="AL55" s="705"/>
      <c r="AM55" s="705"/>
      <c r="AN55" s="706"/>
    </row>
    <row r="56" spans="2:40" ht="11.25" customHeight="1" x14ac:dyDescent="0.15">
      <c r="B56" s="1035"/>
      <c r="C56" s="970"/>
      <c r="D56" s="970"/>
      <c r="E56" s="970"/>
      <c r="F56" s="970"/>
      <c r="G56" s="970"/>
      <c r="H56" s="970"/>
      <c r="I56" s="970"/>
      <c r="J56" s="970"/>
      <c r="K56" s="970"/>
      <c r="L56" s="970"/>
      <c r="M56" s="970"/>
      <c r="N56" s="970"/>
      <c r="O56" s="970"/>
      <c r="P56" s="971"/>
      <c r="Q56" s="704"/>
      <c r="R56" s="705"/>
      <c r="S56" s="705"/>
      <c r="T56" s="705"/>
      <c r="U56" s="974"/>
      <c r="V56" s="974"/>
      <c r="W56" s="974"/>
      <c r="X56" s="974"/>
      <c r="Y56" s="974"/>
      <c r="Z56" s="974"/>
      <c r="AA56" s="974"/>
      <c r="AB56" s="974"/>
      <c r="AC56" s="974"/>
      <c r="AD56" s="974"/>
      <c r="AE56" s="974"/>
      <c r="AF56" s="974"/>
      <c r="AG56" s="974"/>
      <c r="AH56" s="974"/>
      <c r="AI56" s="974"/>
      <c r="AJ56" s="974"/>
      <c r="AK56" s="976"/>
      <c r="AL56" s="705"/>
      <c r="AM56" s="705"/>
      <c r="AN56" s="706"/>
    </row>
    <row r="57" spans="2:40" ht="11.25" customHeight="1" x14ac:dyDescent="0.15">
      <c r="B57" s="1035"/>
      <c r="C57" s="970"/>
      <c r="D57" s="970"/>
      <c r="E57" s="970"/>
      <c r="F57" s="970"/>
      <c r="G57" s="970"/>
      <c r="H57" s="970"/>
      <c r="I57" s="970"/>
      <c r="J57" s="970"/>
      <c r="K57" s="970"/>
      <c r="L57" s="970"/>
      <c r="M57" s="970"/>
      <c r="N57" s="970"/>
      <c r="O57" s="970"/>
      <c r="P57" s="971"/>
      <c r="Q57" s="704"/>
      <c r="R57" s="705"/>
      <c r="S57" s="705"/>
      <c r="T57" s="705"/>
      <c r="U57" s="974"/>
      <c r="V57" s="974"/>
      <c r="W57" s="974"/>
      <c r="X57" s="974"/>
      <c r="Y57" s="974"/>
      <c r="Z57" s="974"/>
      <c r="AA57" s="974"/>
      <c r="AB57" s="974"/>
      <c r="AC57" s="974"/>
      <c r="AD57" s="974"/>
      <c r="AE57" s="974"/>
      <c r="AF57" s="974"/>
      <c r="AG57" s="974"/>
      <c r="AH57" s="974"/>
      <c r="AI57" s="974"/>
      <c r="AJ57" s="974"/>
      <c r="AK57" s="976"/>
      <c r="AL57" s="705"/>
      <c r="AM57" s="705"/>
      <c r="AN57" s="706"/>
    </row>
    <row r="58" spans="2:40" ht="11.25" customHeight="1" x14ac:dyDescent="0.15">
      <c r="B58" s="1035"/>
      <c r="C58" s="970"/>
      <c r="D58" s="970"/>
      <c r="E58" s="970"/>
      <c r="F58" s="970"/>
      <c r="G58" s="970"/>
      <c r="H58" s="970"/>
      <c r="I58" s="970"/>
      <c r="J58" s="970"/>
      <c r="K58" s="970"/>
      <c r="L58" s="970"/>
      <c r="M58" s="970"/>
      <c r="N58" s="970"/>
      <c r="O58" s="970"/>
      <c r="P58" s="971"/>
      <c r="Q58" s="704"/>
      <c r="R58" s="705"/>
      <c r="S58" s="705"/>
      <c r="T58" s="705"/>
      <c r="U58" s="974"/>
      <c r="V58" s="974"/>
      <c r="W58" s="974"/>
      <c r="X58" s="974"/>
      <c r="Y58" s="974"/>
      <c r="Z58" s="974"/>
      <c r="AA58" s="974"/>
      <c r="AB58" s="974"/>
      <c r="AC58" s="974"/>
      <c r="AD58" s="974"/>
      <c r="AE58" s="974"/>
      <c r="AF58" s="974"/>
      <c r="AG58" s="974"/>
      <c r="AH58" s="974"/>
      <c r="AI58" s="974"/>
      <c r="AJ58" s="974"/>
      <c r="AK58" s="976"/>
      <c r="AL58" s="705"/>
      <c r="AM58" s="705"/>
      <c r="AN58" s="706"/>
    </row>
    <row r="59" spans="2:40" ht="11.25" customHeight="1" x14ac:dyDescent="0.15">
      <c r="B59" s="1035"/>
      <c r="C59" s="970"/>
      <c r="D59" s="970"/>
      <c r="E59" s="970"/>
      <c r="F59" s="970"/>
      <c r="G59" s="970"/>
      <c r="H59" s="970"/>
      <c r="I59" s="970"/>
      <c r="J59" s="970"/>
      <c r="K59" s="970"/>
      <c r="L59" s="970"/>
      <c r="M59" s="970"/>
      <c r="N59" s="970"/>
      <c r="O59" s="970"/>
      <c r="P59" s="971"/>
      <c r="Q59" s="704"/>
      <c r="R59" s="705"/>
      <c r="S59" s="705"/>
      <c r="T59" s="705"/>
      <c r="U59" s="974"/>
      <c r="V59" s="974"/>
      <c r="W59" s="974"/>
      <c r="X59" s="974"/>
      <c r="Y59" s="974"/>
      <c r="Z59" s="974"/>
      <c r="AA59" s="974"/>
      <c r="AB59" s="974"/>
      <c r="AC59" s="974"/>
      <c r="AD59" s="974"/>
      <c r="AE59" s="974"/>
      <c r="AF59" s="974"/>
      <c r="AG59" s="974"/>
      <c r="AH59" s="974"/>
      <c r="AI59" s="974"/>
      <c r="AJ59" s="974"/>
      <c r="AK59" s="976"/>
      <c r="AL59" s="705"/>
      <c r="AM59" s="705"/>
      <c r="AN59" s="706"/>
    </row>
    <row r="60" spans="2:40" ht="11.25" customHeight="1" x14ac:dyDescent="0.15">
      <c r="B60" s="1035"/>
      <c r="C60" s="970"/>
      <c r="D60" s="970"/>
      <c r="E60" s="970"/>
      <c r="F60" s="970"/>
      <c r="G60" s="970"/>
      <c r="H60" s="970"/>
      <c r="I60" s="970"/>
      <c r="J60" s="970"/>
      <c r="K60" s="970"/>
      <c r="L60" s="970"/>
      <c r="M60" s="970"/>
      <c r="N60" s="970"/>
      <c r="O60" s="970"/>
      <c r="P60" s="971"/>
      <c r="Q60" s="704"/>
      <c r="R60" s="705"/>
      <c r="S60" s="705"/>
      <c r="T60" s="705"/>
      <c r="U60" s="974"/>
      <c r="V60" s="974"/>
      <c r="W60" s="974"/>
      <c r="X60" s="974"/>
      <c r="Y60" s="974"/>
      <c r="Z60" s="974"/>
      <c r="AA60" s="974"/>
      <c r="AB60" s="974"/>
      <c r="AC60" s="974"/>
      <c r="AD60" s="974"/>
      <c r="AE60" s="974"/>
      <c r="AF60" s="974"/>
      <c r="AG60" s="974"/>
      <c r="AH60" s="974"/>
      <c r="AI60" s="974"/>
      <c r="AJ60" s="974"/>
      <c r="AK60" s="976"/>
      <c r="AL60" s="705"/>
      <c r="AM60" s="705"/>
      <c r="AN60" s="706"/>
    </row>
    <row r="61" spans="2:40" ht="11.25" customHeight="1" x14ac:dyDescent="0.15">
      <c r="B61" s="1035"/>
      <c r="C61" s="970"/>
      <c r="D61" s="970"/>
      <c r="E61" s="970"/>
      <c r="F61" s="970"/>
      <c r="G61" s="970"/>
      <c r="H61" s="970"/>
      <c r="I61" s="970"/>
      <c r="J61" s="970"/>
      <c r="K61" s="970"/>
      <c r="L61" s="970"/>
      <c r="M61" s="970"/>
      <c r="N61" s="970"/>
      <c r="O61" s="970"/>
      <c r="P61" s="971"/>
      <c r="Q61" s="704"/>
      <c r="R61" s="705"/>
      <c r="S61" s="705"/>
      <c r="T61" s="705"/>
      <c r="U61" s="974"/>
      <c r="V61" s="974"/>
      <c r="W61" s="974"/>
      <c r="X61" s="974"/>
      <c r="Y61" s="974"/>
      <c r="Z61" s="974"/>
      <c r="AA61" s="974"/>
      <c r="AB61" s="974"/>
      <c r="AC61" s="974"/>
      <c r="AD61" s="974"/>
      <c r="AE61" s="974"/>
      <c r="AF61" s="974"/>
      <c r="AG61" s="974"/>
      <c r="AH61" s="974"/>
      <c r="AI61" s="974"/>
      <c r="AJ61" s="974"/>
      <c r="AK61" s="976"/>
      <c r="AL61" s="705"/>
      <c r="AM61" s="705"/>
      <c r="AN61" s="706"/>
    </row>
    <row r="62" spans="2:40" ht="11.25" customHeight="1" x14ac:dyDescent="0.15">
      <c r="B62" s="1035"/>
      <c r="C62" s="970"/>
      <c r="D62" s="970"/>
      <c r="E62" s="970"/>
      <c r="F62" s="970"/>
      <c r="G62" s="970"/>
      <c r="H62" s="970"/>
      <c r="I62" s="970"/>
      <c r="J62" s="970"/>
      <c r="K62" s="970"/>
      <c r="L62" s="970"/>
      <c r="M62" s="970"/>
      <c r="N62" s="970"/>
      <c r="O62" s="970"/>
      <c r="P62" s="971"/>
      <c r="Q62" s="704"/>
      <c r="R62" s="705"/>
      <c r="S62" s="705"/>
      <c r="T62" s="705"/>
      <c r="U62" s="974"/>
      <c r="V62" s="974"/>
      <c r="W62" s="974"/>
      <c r="X62" s="974"/>
      <c r="Y62" s="974"/>
      <c r="Z62" s="974"/>
      <c r="AA62" s="974"/>
      <c r="AB62" s="974"/>
      <c r="AC62" s="974"/>
      <c r="AD62" s="974"/>
      <c r="AE62" s="974"/>
      <c r="AF62" s="974"/>
      <c r="AG62" s="974"/>
      <c r="AH62" s="974"/>
      <c r="AI62" s="974"/>
      <c r="AJ62" s="974"/>
      <c r="AK62" s="976"/>
      <c r="AL62" s="705"/>
      <c r="AM62" s="705"/>
      <c r="AN62" s="706"/>
    </row>
    <row r="63" spans="2:40" ht="11.25" customHeight="1" x14ac:dyDescent="0.15">
      <c r="B63" s="1035"/>
      <c r="C63" s="970"/>
      <c r="D63" s="970"/>
      <c r="E63" s="970"/>
      <c r="F63" s="970"/>
      <c r="G63" s="970"/>
      <c r="H63" s="970"/>
      <c r="I63" s="970"/>
      <c r="J63" s="970"/>
      <c r="K63" s="970"/>
      <c r="L63" s="970"/>
      <c r="M63" s="970"/>
      <c r="N63" s="970"/>
      <c r="O63" s="970"/>
      <c r="P63" s="971"/>
      <c r="Q63" s="704"/>
      <c r="R63" s="705"/>
      <c r="S63" s="705"/>
      <c r="T63" s="705"/>
      <c r="U63" s="974"/>
      <c r="V63" s="974"/>
      <c r="W63" s="974"/>
      <c r="X63" s="974"/>
      <c r="Y63" s="974"/>
      <c r="Z63" s="974"/>
      <c r="AA63" s="974"/>
      <c r="AB63" s="974"/>
      <c r="AC63" s="974"/>
      <c r="AD63" s="974"/>
      <c r="AE63" s="974"/>
      <c r="AF63" s="974"/>
      <c r="AG63" s="974"/>
      <c r="AH63" s="974"/>
      <c r="AI63" s="974"/>
      <c r="AJ63" s="974"/>
      <c r="AK63" s="976"/>
      <c r="AL63" s="705"/>
      <c r="AM63" s="705"/>
      <c r="AN63" s="706"/>
    </row>
    <row r="64" spans="2:40" ht="11.25" customHeight="1" x14ac:dyDescent="0.15">
      <c r="B64" s="1035"/>
      <c r="C64" s="970"/>
      <c r="D64" s="970"/>
      <c r="E64" s="970"/>
      <c r="F64" s="970"/>
      <c r="G64" s="970"/>
      <c r="H64" s="970"/>
      <c r="I64" s="970"/>
      <c r="J64" s="970"/>
      <c r="K64" s="970"/>
      <c r="L64" s="970"/>
      <c r="M64" s="970"/>
      <c r="N64" s="970"/>
      <c r="O64" s="970"/>
      <c r="P64" s="971"/>
      <c r="Q64" s="704"/>
      <c r="R64" s="705"/>
      <c r="S64" s="705"/>
      <c r="T64" s="705"/>
      <c r="U64" s="974"/>
      <c r="V64" s="974"/>
      <c r="W64" s="974"/>
      <c r="X64" s="974"/>
      <c r="Y64" s="974"/>
      <c r="Z64" s="974"/>
      <c r="AA64" s="974"/>
      <c r="AB64" s="974"/>
      <c r="AC64" s="974"/>
      <c r="AD64" s="974"/>
      <c r="AE64" s="974"/>
      <c r="AF64" s="974"/>
      <c r="AG64" s="974"/>
      <c r="AH64" s="974"/>
      <c r="AI64" s="974"/>
      <c r="AJ64" s="974"/>
      <c r="AK64" s="976"/>
      <c r="AL64" s="705"/>
      <c r="AM64" s="705"/>
      <c r="AN64" s="706"/>
    </row>
    <row r="65" spans="2:40" ht="11.25" customHeight="1" x14ac:dyDescent="0.15">
      <c r="B65" s="1035"/>
      <c r="C65" s="970"/>
      <c r="D65" s="970"/>
      <c r="E65" s="970"/>
      <c r="F65" s="970"/>
      <c r="G65" s="970"/>
      <c r="H65" s="970"/>
      <c r="I65" s="970"/>
      <c r="J65" s="970"/>
      <c r="K65" s="970"/>
      <c r="L65" s="970"/>
      <c r="M65" s="970"/>
      <c r="N65" s="970"/>
      <c r="O65" s="970"/>
      <c r="P65" s="971"/>
      <c r="Q65" s="704"/>
      <c r="R65" s="705"/>
      <c r="S65" s="705"/>
      <c r="T65" s="705"/>
      <c r="U65" s="974"/>
      <c r="V65" s="974"/>
      <c r="W65" s="974"/>
      <c r="X65" s="974"/>
      <c r="Y65" s="974"/>
      <c r="Z65" s="974"/>
      <c r="AA65" s="974"/>
      <c r="AB65" s="974"/>
      <c r="AC65" s="974"/>
      <c r="AD65" s="974"/>
      <c r="AE65" s="974"/>
      <c r="AF65" s="974"/>
      <c r="AG65" s="974"/>
      <c r="AH65" s="974"/>
      <c r="AI65" s="974"/>
      <c r="AJ65" s="974"/>
      <c r="AK65" s="976"/>
      <c r="AL65" s="705"/>
      <c r="AM65" s="705"/>
      <c r="AN65" s="706"/>
    </row>
    <row r="66" spans="2:40" ht="11.25" customHeight="1" x14ac:dyDescent="0.15">
      <c r="B66" s="1035"/>
      <c r="C66" s="970"/>
      <c r="D66" s="970"/>
      <c r="E66" s="970"/>
      <c r="F66" s="970"/>
      <c r="G66" s="970"/>
      <c r="H66" s="970"/>
      <c r="I66" s="970"/>
      <c r="J66" s="970"/>
      <c r="K66" s="970"/>
      <c r="L66" s="970"/>
      <c r="M66" s="970"/>
      <c r="N66" s="970"/>
      <c r="O66" s="970"/>
      <c r="P66" s="971"/>
      <c r="Q66" s="704"/>
      <c r="R66" s="705"/>
      <c r="S66" s="705"/>
      <c r="T66" s="705"/>
      <c r="U66" s="974"/>
      <c r="V66" s="974"/>
      <c r="W66" s="974"/>
      <c r="X66" s="974"/>
      <c r="Y66" s="974"/>
      <c r="Z66" s="974"/>
      <c r="AA66" s="974"/>
      <c r="AB66" s="974"/>
      <c r="AC66" s="974"/>
      <c r="AD66" s="974"/>
      <c r="AE66" s="974"/>
      <c r="AF66" s="974"/>
      <c r="AG66" s="974"/>
      <c r="AH66" s="974"/>
      <c r="AI66" s="974"/>
      <c r="AJ66" s="974"/>
      <c r="AK66" s="976"/>
      <c r="AL66" s="705"/>
      <c r="AM66" s="705"/>
      <c r="AN66" s="706"/>
    </row>
    <row r="67" spans="2:40" ht="11.25" customHeight="1" x14ac:dyDescent="0.15">
      <c r="B67" s="1035"/>
      <c r="C67" s="970"/>
      <c r="D67" s="970"/>
      <c r="E67" s="970"/>
      <c r="F67" s="970"/>
      <c r="G67" s="970"/>
      <c r="H67" s="970"/>
      <c r="I67" s="970"/>
      <c r="J67" s="970"/>
      <c r="K67" s="970"/>
      <c r="L67" s="970"/>
      <c r="M67" s="970"/>
      <c r="N67" s="970"/>
      <c r="O67" s="970"/>
      <c r="P67" s="971"/>
      <c r="Q67" s="704"/>
      <c r="R67" s="705"/>
      <c r="S67" s="705"/>
      <c r="T67" s="705"/>
      <c r="U67" s="974"/>
      <c r="V67" s="974"/>
      <c r="W67" s="974"/>
      <c r="X67" s="974"/>
      <c r="Y67" s="974"/>
      <c r="Z67" s="974"/>
      <c r="AA67" s="974"/>
      <c r="AB67" s="974"/>
      <c r="AC67" s="974"/>
      <c r="AD67" s="974"/>
      <c r="AE67" s="974"/>
      <c r="AF67" s="974"/>
      <c r="AG67" s="974"/>
      <c r="AH67" s="974"/>
      <c r="AI67" s="974"/>
      <c r="AJ67" s="974"/>
      <c r="AK67" s="976"/>
      <c r="AL67" s="705"/>
      <c r="AM67" s="705"/>
      <c r="AN67" s="706"/>
    </row>
    <row r="68" spans="2:40" ht="11.25" customHeight="1" x14ac:dyDescent="0.15">
      <c r="B68" s="1036"/>
      <c r="C68" s="972"/>
      <c r="D68" s="972"/>
      <c r="E68" s="972"/>
      <c r="F68" s="972"/>
      <c r="G68" s="972"/>
      <c r="H68" s="972"/>
      <c r="I68" s="972"/>
      <c r="J68" s="972"/>
      <c r="K68" s="972"/>
      <c r="L68" s="972"/>
      <c r="M68" s="972"/>
      <c r="N68" s="972"/>
      <c r="O68" s="972"/>
      <c r="P68" s="973"/>
      <c r="Q68" s="1001"/>
      <c r="R68" s="1002"/>
      <c r="S68" s="1002"/>
      <c r="T68" s="1002"/>
      <c r="U68" s="873"/>
      <c r="V68" s="873"/>
      <c r="W68" s="873"/>
      <c r="X68" s="873"/>
      <c r="Y68" s="873"/>
      <c r="Z68" s="873"/>
      <c r="AA68" s="873"/>
      <c r="AB68" s="873"/>
      <c r="AC68" s="873"/>
      <c r="AD68" s="873"/>
      <c r="AE68" s="873"/>
      <c r="AF68" s="873"/>
      <c r="AG68" s="873"/>
      <c r="AH68" s="873"/>
      <c r="AI68" s="873"/>
      <c r="AJ68" s="873"/>
      <c r="AK68" s="1003"/>
      <c r="AL68" s="1002"/>
      <c r="AM68" s="1002"/>
      <c r="AN68" s="1004"/>
    </row>
    <row r="69" spans="2:40" ht="11.25" customHeight="1" x14ac:dyDescent="0.15">
      <c r="B69" s="1010" t="s">
        <v>99</v>
      </c>
      <c r="C69" s="1011"/>
      <c r="D69" s="1011"/>
      <c r="E69" s="1011"/>
      <c r="F69" s="1011"/>
      <c r="G69" s="1011"/>
      <c r="H69" s="1011"/>
      <c r="I69" s="1011"/>
      <c r="J69" s="1011"/>
      <c r="K69" s="1011"/>
      <c r="L69" s="1011"/>
      <c r="M69" s="1011"/>
      <c r="N69" s="1011"/>
      <c r="O69" s="1011"/>
      <c r="P69" s="1012"/>
      <c r="Q69" s="1013"/>
      <c r="R69" s="1008"/>
      <c r="S69" s="1008"/>
      <c r="T69" s="1008"/>
      <c r="U69" s="1008"/>
      <c r="V69" s="1008"/>
      <c r="W69" s="1008"/>
      <c r="X69" s="1008"/>
      <c r="Y69" s="1008"/>
      <c r="Z69" s="1008"/>
      <c r="AA69" s="1008"/>
      <c r="AB69" s="1008"/>
      <c r="AC69" s="1008"/>
      <c r="AD69" s="1008"/>
      <c r="AE69" s="1008"/>
      <c r="AF69" s="1008"/>
      <c r="AG69" s="1008"/>
      <c r="AH69" s="1008"/>
      <c r="AI69" s="1008"/>
      <c r="AJ69" s="1008"/>
      <c r="AK69" s="1008"/>
      <c r="AL69" s="1008"/>
      <c r="AM69" s="1008"/>
      <c r="AN69" s="1009"/>
    </row>
    <row r="70" spans="2:40" ht="11.25" customHeight="1" x14ac:dyDescent="0.15">
      <c r="B70" s="1010"/>
      <c r="C70" s="1011"/>
      <c r="D70" s="1011"/>
      <c r="E70" s="1011"/>
      <c r="F70" s="1011"/>
      <c r="G70" s="1011"/>
      <c r="H70" s="1011"/>
      <c r="I70" s="1011"/>
      <c r="J70" s="1011"/>
      <c r="K70" s="1011"/>
      <c r="L70" s="1011"/>
      <c r="M70" s="1011"/>
      <c r="N70" s="1011"/>
      <c r="O70" s="1011"/>
      <c r="P70" s="1012"/>
      <c r="Q70" s="1013"/>
      <c r="R70" s="1008"/>
      <c r="S70" s="1008"/>
      <c r="T70" s="1008"/>
      <c r="U70" s="1008"/>
      <c r="V70" s="1008"/>
      <c r="W70" s="1008"/>
      <c r="X70" s="1008"/>
      <c r="Y70" s="1008"/>
      <c r="Z70" s="1008"/>
      <c r="AA70" s="1008"/>
      <c r="AB70" s="1008"/>
      <c r="AC70" s="1008"/>
      <c r="AD70" s="1008"/>
      <c r="AE70" s="1008"/>
      <c r="AF70" s="1008"/>
      <c r="AG70" s="1008"/>
      <c r="AH70" s="1008"/>
      <c r="AI70" s="1008"/>
      <c r="AJ70" s="1008"/>
      <c r="AK70" s="1008"/>
      <c r="AL70" s="1008"/>
      <c r="AM70" s="1008"/>
      <c r="AN70" s="100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LG69EQyqJ9BTP6caNXcZo6wkWjG8WTedFbNCDQkjH1k5jquIMXZr4gOhR4pt4hLIWzdymEQTLkfW5pQfB0hklA==" saltValue="2O5UTyIl+hZC6URa2yWp6A==" spinCount="100000" sheet="1" formatCells="0" formatColumns="0" formatRows="0"/>
  <mergeCells count="95">
    <mergeCell ref="B9:AN11"/>
    <mergeCell ref="B13:P14"/>
    <mergeCell ref="Q13:T14"/>
    <mergeCell ref="U13:X14"/>
    <mergeCell ref="AC13:AF14"/>
    <mergeCell ref="AG13:AJ14"/>
    <mergeCell ref="AK13:AN14"/>
    <mergeCell ref="B12:AM12"/>
    <mergeCell ref="Y13:AB14"/>
    <mergeCell ref="B2:AN2"/>
    <mergeCell ref="AH4:AN4"/>
    <mergeCell ref="B5:C5"/>
    <mergeCell ref="D5:AN5"/>
    <mergeCell ref="B8:AN8"/>
    <mergeCell ref="B6:AN6"/>
    <mergeCell ref="B21:P22"/>
    <mergeCell ref="Q21:T22"/>
    <mergeCell ref="U21:X22"/>
    <mergeCell ref="AC21:AF22"/>
    <mergeCell ref="AG21:AJ22"/>
    <mergeCell ref="AK21:AN22"/>
    <mergeCell ref="AK15:AN17"/>
    <mergeCell ref="Q18:T20"/>
    <mergeCell ref="U18:X20"/>
    <mergeCell ref="AC18:AF20"/>
    <mergeCell ref="AG18:AJ20"/>
    <mergeCell ref="AK18:AN20"/>
    <mergeCell ref="AG15:AJ17"/>
    <mergeCell ref="Y21:AB22"/>
    <mergeCell ref="B15:P17"/>
    <mergeCell ref="B18:P20"/>
    <mergeCell ref="Q15:T17"/>
    <mergeCell ref="U15:X17"/>
    <mergeCell ref="AC15:AF17"/>
    <mergeCell ref="Y15:AB17"/>
    <mergeCell ref="Y18:AB20"/>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1:P68"/>
    <mergeCell ref="B24:AN24"/>
    <mergeCell ref="B26:AN26"/>
    <mergeCell ref="B27:AN28"/>
    <mergeCell ref="B30:P31"/>
    <mergeCell ref="Q30:T31"/>
    <mergeCell ref="U30:X31"/>
    <mergeCell ref="AC30:AF31"/>
    <mergeCell ref="AG30:AJ31"/>
    <mergeCell ref="AK30:AN31"/>
    <mergeCell ref="B29:AM29"/>
    <mergeCell ref="Y30:AB31"/>
    <mergeCell ref="AK35:AN37"/>
    <mergeCell ref="B32:P34"/>
    <mergeCell ref="Q32:T34"/>
    <mergeCell ref="U32:X34"/>
    <mergeCell ref="AC32:AF34"/>
    <mergeCell ref="AG32:AJ34"/>
    <mergeCell ref="AK32:AN34"/>
    <mergeCell ref="Y32:AB34"/>
    <mergeCell ref="Y35:AB37"/>
    <mergeCell ref="B35:P37"/>
    <mergeCell ref="Q35:T37"/>
    <mergeCell ref="U35:X37"/>
    <mergeCell ref="AC35:AF37"/>
    <mergeCell ref="AG35:AJ37"/>
    <mergeCell ref="AK38:AN39"/>
    <mergeCell ref="B48:AM48"/>
    <mergeCell ref="Y38:AB39"/>
    <mergeCell ref="Y49:AB50"/>
    <mergeCell ref="B46:AN46"/>
    <mergeCell ref="B47:AN47"/>
    <mergeCell ref="B38:P39"/>
    <mergeCell ref="Q38:T39"/>
    <mergeCell ref="U38:X39"/>
    <mergeCell ref="AC38:AF39"/>
    <mergeCell ref="AG38:AJ39"/>
    <mergeCell ref="AK51:AN68"/>
    <mergeCell ref="Y69:AB70"/>
    <mergeCell ref="Q51:T68"/>
    <mergeCell ref="U51:X68"/>
    <mergeCell ref="Y51:AB68"/>
    <mergeCell ref="AC51:AF68"/>
    <mergeCell ref="AG51:AJ68"/>
  </mergeCells>
  <phoneticPr fontId="3"/>
  <dataValidations count="2">
    <dataValidation type="list" allowBlank="1" showInputMessage="1" showErrorMessage="1" sqref="Q51 U51 Y51 AC51 AG51 AK51" xr:uid="{BAF9C27C-3811-4C84-9885-35D4891BC514}">
      <formula1>"○"</formula1>
    </dataValidation>
    <dataValidation type="list" allowBlank="1" showInputMessage="1" showErrorMessage="1" sqref="Q18:AN20 Q35:AN37" xr:uid="{EC0BA849-1AF4-41D3-B2C4-DB29B7C4021D}">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zoomScale="85" zoomScaleNormal="85" zoomScaleSheetLayoutView="40" workbookViewId="0">
      <selection activeCell="AR56" sqref="AR56"/>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176</v>
      </c>
      <c r="AI4" s="291"/>
      <c r="AJ4" s="291"/>
      <c r="AK4" s="291"/>
      <c r="AL4" s="291"/>
      <c r="AM4" s="291"/>
      <c r="AN4" s="292"/>
    </row>
    <row r="5" spans="2:40" ht="15" customHeight="1" x14ac:dyDescent="0.15">
      <c r="B5" s="699" t="s">
        <v>174</v>
      </c>
      <c r="C5" s="699"/>
      <c r="D5" s="700" t="s">
        <v>175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252</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87"/>
      <c r="C9" s="1087"/>
      <c r="D9" s="1087"/>
      <c r="E9" s="1087"/>
      <c r="F9" s="1087"/>
      <c r="G9" s="1087"/>
      <c r="H9" s="1087"/>
      <c r="I9" s="1087"/>
      <c r="J9" s="1087"/>
      <c r="K9" s="1087"/>
      <c r="L9" s="1087"/>
      <c r="M9" s="1087"/>
      <c r="N9" s="1087"/>
      <c r="O9" s="1087"/>
      <c r="P9" s="1087"/>
      <c r="Q9" s="1087"/>
      <c r="R9" s="1087"/>
      <c r="S9" s="1087"/>
      <c r="T9" s="1087"/>
      <c r="U9" s="1087"/>
      <c r="V9" s="1087"/>
      <c r="W9" s="1087"/>
      <c r="X9" s="1087"/>
      <c r="Y9" s="1087"/>
      <c r="Z9" s="1087"/>
      <c r="AA9" s="1087"/>
      <c r="AB9" s="1087"/>
      <c r="AC9" s="1087"/>
      <c r="AD9" s="1087"/>
      <c r="AE9" s="1087"/>
      <c r="AF9" s="1087"/>
      <c r="AG9" s="1087"/>
      <c r="AH9" s="1087"/>
      <c r="AI9" s="1087"/>
      <c r="AJ9" s="1087"/>
      <c r="AK9" s="1087"/>
      <c r="AL9" s="1087"/>
      <c r="AM9" s="1087"/>
      <c r="AN9" s="48"/>
    </row>
    <row r="10" spans="2:40" ht="11.25" customHeight="1" x14ac:dyDescent="0.15">
      <c r="B10" s="813" t="s">
        <v>103</v>
      </c>
      <c r="C10" s="814"/>
      <c r="D10" s="814"/>
      <c r="E10" s="814"/>
      <c r="F10" s="814"/>
      <c r="G10" s="814"/>
      <c r="H10" s="814"/>
      <c r="I10" s="814"/>
      <c r="J10" s="814"/>
      <c r="K10" s="814"/>
      <c r="L10" s="814"/>
      <c r="M10" s="814"/>
      <c r="N10" s="814"/>
      <c r="O10" s="814"/>
      <c r="P10" s="815"/>
      <c r="Q10" s="1084"/>
      <c r="R10" s="1085"/>
      <c r="S10" s="1085"/>
      <c r="T10" s="1085"/>
      <c r="U10" s="1085"/>
      <c r="V10" s="1085"/>
      <c r="W10" s="1085"/>
      <c r="X10" s="1085"/>
      <c r="Y10" s="1085"/>
      <c r="Z10" s="1085"/>
      <c r="AA10" s="1085"/>
      <c r="AB10" s="1085"/>
      <c r="AC10" s="1085"/>
      <c r="AD10" s="1085"/>
      <c r="AE10" s="1085"/>
      <c r="AF10" s="1085"/>
      <c r="AG10" s="1085"/>
      <c r="AH10" s="1085"/>
      <c r="AI10" s="1085"/>
      <c r="AJ10" s="1085"/>
      <c r="AK10" s="1085"/>
      <c r="AL10" s="1085"/>
      <c r="AM10" s="1085"/>
      <c r="AN10" s="1086"/>
    </row>
    <row r="11" spans="2:40" ht="11.25" customHeight="1" x14ac:dyDescent="0.15">
      <c r="B11" s="816"/>
      <c r="C11" s="817"/>
      <c r="D11" s="817"/>
      <c r="E11" s="817"/>
      <c r="F11" s="817"/>
      <c r="G11" s="817"/>
      <c r="H11" s="817"/>
      <c r="I11" s="817"/>
      <c r="J11" s="817"/>
      <c r="K11" s="817"/>
      <c r="L11" s="817"/>
      <c r="M11" s="817"/>
      <c r="N11" s="817"/>
      <c r="O11" s="817"/>
      <c r="P11" s="818"/>
      <c r="Q11" s="1084"/>
      <c r="R11" s="1085"/>
      <c r="S11" s="1085"/>
      <c r="T11" s="1085"/>
      <c r="U11" s="1085"/>
      <c r="V11" s="1085"/>
      <c r="W11" s="1085"/>
      <c r="X11" s="1085"/>
      <c r="Y11" s="1085"/>
      <c r="Z11" s="1085"/>
      <c r="AA11" s="1085"/>
      <c r="AB11" s="1085"/>
      <c r="AC11" s="1085"/>
      <c r="AD11" s="1085"/>
      <c r="AE11" s="1085"/>
      <c r="AF11" s="1085"/>
      <c r="AG11" s="1085"/>
      <c r="AH11" s="1085"/>
      <c r="AI11" s="1085"/>
      <c r="AJ11" s="1085"/>
      <c r="AK11" s="1085"/>
      <c r="AL11" s="1085"/>
      <c r="AM11" s="1085"/>
      <c r="AN11" s="1086"/>
    </row>
    <row r="12" spans="2:40" ht="11.25" customHeight="1" x14ac:dyDescent="0.15">
      <c r="B12" s="1060" t="s">
        <v>177</v>
      </c>
      <c r="C12" s="1061"/>
      <c r="D12" s="1061"/>
      <c r="E12" s="1061"/>
      <c r="F12" s="1061"/>
      <c r="G12" s="1061"/>
      <c r="H12" s="1061"/>
      <c r="I12" s="1061"/>
      <c r="J12" s="1061"/>
      <c r="K12" s="1061"/>
      <c r="L12" s="1061"/>
      <c r="M12" s="1061"/>
      <c r="N12" s="1061"/>
      <c r="O12" s="1061"/>
      <c r="P12" s="1062"/>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1037"/>
      <c r="C13" s="1038"/>
      <c r="D13" s="1038"/>
      <c r="E13" s="1038"/>
      <c r="F13" s="1038"/>
      <c r="G13" s="1038"/>
      <c r="H13" s="1038"/>
      <c r="I13" s="1038"/>
      <c r="J13" s="1038"/>
      <c r="K13" s="1038"/>
      <c r="L13" s="1038"/>
      <c r="M13" s="1038"/>
      <c r="N13" s="1038"/>
      <c r="O13" s="1038"/>
      <c r="P13" s="1039"/>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1037"/>
      <c r="C14" s="1038"/>
      <c r="D14" s="1038"/>
      <c r="E14" s="1038"/>
      <c r="F14" s="1038"/>
      <c r="G14" s="1038"/>
      <c r="H14" s="1038"/>
      <c r="I14" s="1038"/>
      <c r="J14" s="1038"/>
      <c r="K14" s="1038"/>
      <c r="L14" s="1038"/>
      <c r="M14" s="1038"/>
      <c r="N14" s="1038"/>
      <c r="O14" s="1038"/>
      <c r="P14" s="1039"/>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1037"/>
      <c r="C15" s="1038"/>
      <c r="D15" s="1038"/>
      <c r="E15" s="1038"/>
      <c r="F15" s="1038"/>
      <c r="G15" s="1038"/>
      <c r="H15" s="1038"/>
      <c r="I15" s="1038"/>
      <c r="J15" s="1038"/>
      <c r="K15" s="1038"/>
      <c r="L15" s="1038"/>
      <c r="M15" s="1038"/>
      <c r="N15" s="1038"/>
      <c r="O15" s="1038"/>
      <c r="P15" s="1039"/>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1037"/>
      <c r="C16" s="1038"/>
      <c r="D16" s="1038"/>
      <c r="E16" s="1038"/>
      <c r="F16" s="1038"/>
      <c r="G16" s="1038"/>
      <c r="H16" s="1038"/>
      <c r="I16" s="1038"/>
      <c r="J16" s="1038"/>
      <c r="K16" s="1038"/>
      <c r="L16" s="1038"/>
      <c r="M16" s="1038"/>
      <c r="N16" s="1038"/>
      <c r="O16" s="1038"/>
      <c r="P16" s="103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1037" t="s">
        <v>178</v>
      </c>
      <c r="C17" s="1038"/>
      <c r="D17" s="1038"/>
      <c r="E17" s="1038"/>
      <c r="F17" s="1038"/>
      <c r="G17" s="1038"/>
      <c r="H17" s="1038"/>
      <c r="I17" s="1038"/>
      <c r="J17" s="1038"/>
      <c r="K17" s="1038"/>
      <c r="L17" s="1038"/>
      <c r="M17" s="1038"/>
      <c r="N17" s="1038"/>
      <c r="O17" s="1038"/>
      <c r="P17" s="103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1037"/>
      <c r="C18" s="1038"/>
      <c r="D18" s="1038"/>
      <c r="E18" s="1038"/>
      <c r="F18" s="1038"/>
      <c r="G18" s="1038"/>
      <c r="H18" s="1038"/>
      <c r="I18" s="1038"/>
      <c r="J18" s="1038"/>
      <c r="K18" s="1038"/>
      <c r="L18" s="1038"/>
      <c r="M18" s="1038"/>
      <c r="N18" s="1038"/>
      <c r="O18" s="1038"/>
      <c r="P18" s="1039"/>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1037"/>
      <c r="C19" s="1038"/>
      <c r="D19" s="1038"/>
      <c r="E19" s="1038"/>
      <c r="F19" s="1038"/>
      <c r="G19" s="1038"/>
      <c r="H19" s="1038"/>
      <c r="I19" s="1038"/>
      <c r="J19" s="1038"/>
      <c r="K19" s="1038"/>
      <c r="L19" s="1038"/>
      <c r="M19" s="1038"/>
      <c r="N19" s="1038"/>
      <c r="O19" s="1038"/>
      <c r="P19" s="1039"/>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1037"/>
      <c r="C20" s="1038"/>
      <c r="D20" s="1038"/>
      <c r="E20" s="1038"/>
      <c r="F20" s="1038"/>
      <c r="G20" s="1038"/>
      <c r="H20" s="1038"/>
      <c r="I20" s="1038"/>
      <c r="J20" s="1038"/>
      <c r="K20" s="1038"/>
      <c r="L20" s="1038"/>
      <c r="M20" s="1038"/>
      <c r="N20" s="1038"/>
      <c r="O20" s="1038"/>
      <c r="P20" s="1039"/>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1037"/>
      <c r="C21" s="1038"/>
      <c r="D21" s="1038"/>
      <c r="E21" s="1038"/>
      <c r="F21" s="1038"/>
      <c r="G21" s="1038"/>
      <c r="H21" s="1038"/>
      <c r="I21" s="1038"/>
      <c r="J21" s="1038"/>
      <c r="K21" s="1038"/>
      <c r="L21" s="1038"/>
      <c r="M21" s="1038"/>
      <c r="N21" s="1038"/>
      <c r="O21" s="1038"/>
      <c r="P21" s="1039"/>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1037" t="s">
        <v>179</v>
      </c>
      <c r="C22" s="1038"/>
      <c r="D22" s="1038"/>
      <c r="E22" s="1038"/>
      <c r="F22" s="1038"/>
      <c r="G22" s="1038"/>
      <c r="H22" s="1038"/>
      <c r="I22" s="1038"/>
      <c r="J22" s="1038"/>
      <c r="K22" s="1038"/>
      <c r="L22" s="1038"/>
      <c r="M22" s="1038"/>
      <c r="N22" s="1038"/>
      <c r="O22" s="1038"/>
      <c r="P22" s="1039"/>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1037"/>
      <c r="C23" s="1038"/>
      <c r="D23" s="1038"/>
      <c r="E23" s="1038"/>
      <c r="F23" s="1038"/>
      <c r="G23" s="1038"/>
      <c r="H23" s="1038"/>
      <c r="I23" s="1038"/>
      <c r="J23" s="1038"/>
      <c r="K23" s="1038"/>
      <c r="L23" s="1038"/>
      <c r="M23" s="1038"/>
      <c r="N23" s="1038"/>
      <c r="O23" s="1038"/>
      <c r="P23" s="1039"/>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1037"/>
      <c r="C24" s="1038"/>
      <c r="D24" s="1038"/>
      <c r="E24" s="1038"/>
      <c r="F24" s="1038"/>
      <c r="G24" s="1038"/>
      <c r="H24" s="1038"/>
      <c r="I24" s="1038"/>
      <c r="J24" s="1038"/>
      <c r="K24" s="1038"/>
      <c r="L24" s="1038"/>
      <c r="M24" s="1038"/>
      <c r="N24" s="1038"/>
      <c r="O24" s="1038"/>
      <c r="P24" s="1039"/>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1037"/>
      <c r="C25" s="1038"/>
      <c r="D25" s="1038"/>
      <c r="E25" s="1038"/>
      <c r="F25" s="1038"/>
      <c r="G25" s="1038"/>
      <c r="H25" s="1038"/>
      <c r="I25" s="1038"/>
      <c r="J25" s="1038"/>
      <c r="K25" s="1038"/>
      <c r="L25" s="1038"/>
      <c r="M25" s="1038"/>
      <c r="N25" s="1038"/>
      <c r="O25" s="1038"/>
      <c r="P25" s="1039"/>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1042"/>
      <c r="C26" s="1043"/>
      <c r="D26" s="1043"/>
      <c r="E26" s="1043"/>
      <c r="F26" s="1043"/>
      <c r="G26" s="1043"/>
      <c r="H26" s="1043"/>
      <c r="I26" s="1043"/>
      <c r="J26" s="1043"/>
      <c r="K26" s="1043"/>
      <c r="L26" s="1043"/>
      <c r="M26" s="1043"/>
      <c r="N26" s="1043"/>
      <c r="O26" s="1043"/>
      <c r="P26" s="1044"/>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1047" t="s">
        <v>99</v>
      </c>
      <c r="C27" s="1047"/>
      <c r="D27" s="1047"/>
      <c r="E27" s="1047"/>
      <c r="F27" s="1047"/>
      <c r="G27" s="1047"/>
      <c r="H27" s="1047"/>
      <c r="I27" s="1047"/>
      <c r="J27" s="1047"/>
      <c r="K27" s="1047"/>
      <c r="L27" s="1047"/>
      <c r="M27" s="1047"/>
      <c r="N27" s="1047"/>
      <c r="O27" s="1047"/>
      <c r="P27" s="1047"/>
      <c r="Q27" s="1084"/>
      <c r="R27" s="1085"/>
      <c r="S27" s="1085"/>
      <c r="T27" s="1085"/>
      <c r="U27" s="1085"/>
      <c r="V27" s="1085"/>
      <c r="W27" s="1085"/>
      <c r="X27" s="1085"/>
      <c r="Y27" s="1085"/>
      <c r="Z27" s="1085"/>
      <c r="AA27" s="1085"/>
      <c r="AB27" s="1085"/>
      <c r="AC27" s="1085"/>
      <c r="AD27" s="1085"/>
      <c r="AE27" s="1085"/>
      <c r="AF27" s="1085"/>
      <c r="AG27" s="1085"/>
      <c r="AH27" s="1085"/>
      <c r="AI27" s="1085"/>
      <c r="AJ27" s="1085"/>
      <c r="AK27" s="1085"/>
      <c r="AL27" s="1085"/>
      <c r="AM27" s="1085"/>
      <c r="AN27" s="1086"/>
    </row>
    <row r="28" spans="2:40" ht="11.25" customHeight="1" x14ac:dyDescent="0.15">
      <c r="B28" s="1047"/>
      <c r="C28" s="1047"/>
      <c r="D28" s="1047"/>
      <c r="E28" s="1047"/>
      <c r="F28" s="1047"/>
      <c r="G28" s="1047"/>
      <c r="H28" s="1047"/>
      <c r="I28" s="1047"/>
      <c r="J28" s="1047"/>
      <c r="K28" s="1047"/>
      <c r="L28" s="1047"/>
      <c r="M28" s="1047"/>
      <c r="N28" s="1047"/>
      <c r="O28" s="1047"/>
      <c r="P28" s="1047"/>
      <c r="Q28" s="1084"/>
      <c r="R28" s="1085"/>
      <c r="S28" s="1085"/>
      <c r="T28" s="1085"/>
      <c r="U28" s="1085"/>
      <c r="V28" s="1085"/>
      <c r="W28" s="1085"/>
      <c r="X28" s="1085"/>
      <c r="Y28" s="1085"/>
      <c r="Z28" s="1085"/>
      <c r="AA28" s="1085"/>
      <c r="AB28" s="1085"/>
      <c r="AC28" s="1085"/>
      <c r="AD28" s="1085"/>
      <c r="AE28" s="1085"/>
      <c r="AF28" s="1085"/>
      <c r="AG28" s="1085"/>
      <c r="AH28" s="1085"/>
      <c r="AI28" s="1085"/>
      <c r="AJ28" s="1085"/>
      <c r="AK28" s="1085"/>
      <c r="AL28" s="1085"/>
      <c r="AM28" s="1085"/>
      <c r="AN28" s="1086"/>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182</v>
      </c>
      <c r="AI31" s="291"/>
      <c r="AJ31" s="291"/>
      <c r="AK31" s="291"/>
      <c r="AL31" s="291"/>
      <c r="AM31" s="291"/>
      <c r="AN31" s="292"/>
    </row>
    <row r="32" spans="2:40" ht="15" customHeight="1" x14ac:dyDescent="0.15">
      <c r="B32" s="699" t="s">
        <v>181</v>
      </c>
      <c r="C32" s="699"/>
      <c r="D32" s="700" t="s">
        <v>180</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252</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67" t="s">
        <v>309</v>
      </c>
      <c r="C39" s="1068"/>
      <c r="D39" s="1068"/>
      <c r="E39" s="1068"/>
      <c r="F39" s="1068"/>
      <c r="G39" s="1068"/>
      <c r="H39" s="1068"/>
      <c r="I39" s="1068"/>
      <c r="J39" s="1068"/>
      <c r="K39" s="1068"/>
      <c r="L39" s="1068"/>
      <c r="M39" s="1068"/>
      <c r="N39" s="1068"/>
      <c r="O39" s="1068"/>
      <c r="P39" s="1069"/>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70"/>
      <c r="C40" s="1071"/>
      <c r="D40" s="1071"/>
      <c r="E40" s="1071"/>
      <c r="F40" s="1071"/>
      <c r="G40" s="1071"/>
      <c r="H40" s="1071"/>
      <c r="I40" s="1071"/>
      <c r="J40" s="1071"/>
      <c r="K40" s="1071"/>
      <c r="L40" s="1071"/>
      <c r="M40" s="1071"/>
      <c r="N40" s="1071"/>
      <c r="O40" s="1071"/>
      <c r="P40" s="1072"/>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70"/>
      <c r="C41" s="1071"/>
      <c r="D41" s="1071"/>
      <c r="E41" s="1071"/>
      <c r="F41" s="1071"/>
      <c r="G41" s="1071"/>
      <c r="H41" s="1071"/>
      <c r="I41" s="1071"/>
      <c r="J41" s="1071"/>
      <c r="K41" s="1071"/>
      <c r="L41" s="1071"/>
      <c r="M41" s="1071"/>
      <c r="N41" s="1071"/>
      <c r="O41" s="1071"/>
      <c r="P41" s="1072"/>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73"/>
      <c r="C42" s="1074"/>
      <c r="D42" s="1074"/>
      <c r="E42" s="1074"/>
      <c r="F42" s="1074"/>
      <c r="G42" s="1074"/>
      <c r="H42" s="1074"/>
      <c r="I42" s="1074"/>
      <c r="J42" s="1074"/>
      <c r="K42" s="1074"/>
      <c r="L42" s="1074"/>
      <c r="M42" s="1074"/>
      <c r="N42" s="1074"/>
      <c r="O42" s="1074"/>
      <c r="P42" s="1075"/>
      <c r="Q42" s="1002"/>
      <c r="R42" s="1002"/>
      <c r="S42" s="1002"/>
      <c r="T42" s="1002"/>
      <c r="U42" s="1002"/>
      <c r="V42" s="1002"/>
      <c r="W42" s="1002"/>
      <c r="X42" s="1002"/>
      <c r="Y42" s="1002"/>
      <c r="Z42" s="1002"/>
      <c r="AA42" s="1002"/>
      <c r="AB42" s="1002"/>
      <c r="AC42" s="1002"/>
      <c r="AD42" s="1002"/>
      <c r="AE42" s="1002"/>
      <c r="AF42" s="1002"/>
      <c r="AG42" s="1002"/>
      <c r="AH42" s="1002"/>
      <c r="AI42" s="1002"/>
      <c r="AJ42" s="1002"/>
      <c r="AK42" s="1002"/>
      <c r="AL42" s="1002"/>
      <c r="AM42" s="1002"/>
      <c r="AN42" s="1004"/>
    </row>
    <row r="43" spans="2:40" ht="10.5" customHeight="1" x14ac:dyDescent="0.15">
      <c r="B43" s="1047" t="s">
        <v>99</v>
      </c>
      <c r="C43" s="1047"/>
      <c r="D43" s="1047"/>
      <c r="E43" s="1047"/>
      <c r="F43" s="1047"/>
      <c r="G43" s="1047"/>
      <c r="H43" s="1047"/>
      <c r="I43" s="1047"/>
      <c r="J43" s="1047"/>
      <c r="K43" s="1047"/>
      <c r="L43" s="1047"/>
      <c r="M43" s="1047"/>
      <c r="N43" s="1047"/>
      <c r="O43" s="1047"/>
      <c r="P43" s="1047"/>
      <c r="Q43" s="1048"/>
      <c r="R43" s="1048"/>
      <c r="S43" s="1048"/>
      <c r="T43" s="1048"/>
      <c r="U43" s="1048"/>
      <c r="V43" s="1048"/>
      <c r="W43" s="1048"/>
      <c r="X43" s="1048"/>
      <c r="Y43" s="1048"/>
      <c r="Z43" s="1048"/>
      <c r="AA43" s="1048"/>
      <c r="AB43" s="1048"/>
      <c r="AC43" s="1048"/>
      <c r="AD43" s="1048"/>
      <c r="AE43" s="1048"/>
      <c r="AF43" s="1048"/>
      <c r="AG43" s="1048"/>
      <c r="AH43" s="1048"/>
      <c r="AI43" s="1048"/>
      <c r="AJ43" s="1048"/>
      <c r="AK43" s="1048"/>
      <c r="AL43" s="1048"/>
      <c r="AM43" s="1048"/>
      <c r="AN43" s="1049"/>
    </row>
    <row r="44" spans="2:40" ht="10.5" customHeight="1" x14ac:dyDescent="0.15">
      <c r="B44" s="1047"/>
      <c r="C44" s="1047"/>
      <c r="D44" s="1047"/>
      <c r="E44" s="1047"/>
      <c r="F44" s="1047"/>
      <c r="G44" s="1047"/>
      <c r="H44" s="1047"/>
      <c r="I44" s="1047"/>
      <c r="J44" s="1047"/>
      <c r="K44" s="1047"/>
      <c r="L44" s="1047"/>
      <c r="M44" s="1047"/>
      <c r="N44" s="1047"/>
      <c r="O44" s="1047"/>
      <c r="P44" s="1047"/>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67" t="s">
        <v>310</v>
      </c>
      <c r="C46" s="1068"/>
      <c r="D46" s="1068"/>
      <c r="E46" s="1068"/>
      <c r="F46" s="1068"/>
      <c r="G46" s="1068"/>
      <c r="H46" s="1068"/>
      <c r="I46" s="1068"/>
      <c r="J46" s="1068"/>
      <c r="K46" s="1068"/>
      <c r="L46" s="1068"/>
      <c r="M46" s="1068"/>
      <c r="N46" s="1068"/>
      <c r="O46" s="1068"/>
      <c r="P46" s="1069"/>
      <c r="Q46" s="1076" t="s">
        <v>338</v>
      </c>
      <c r="R46" s="1077"/>
      <c r="S46" s="1077"/>
      <c r="T46" s="1077"/>
      <c r="U46" s="1077"/>
      <c r="V46" s="1077"/>
      <c r="W46" s="1077"/>
      <c r="X46" s="1077"/>
      <c r="Y46" s="1077" t="s">
        <v>311</v>
      </c>
      <c r="Z46" s="1077"/>
      <c r="AA46" s="1077"/>
      <c r="AB46" s="1077"/>
      <c r="AC46" s="1077"/>
      <c r="AD46" s="1077"/>
      <c r="AE46" s="1077"/>
      <c r="AF46" s="1077"/>
      <c r="AG46" s="1077" t="s">
        <v>312</v>
      </c>
      <c r="AH46" s="1077"/>
      <c r="AI46" s="1077"/>
      <c r="AJ46" s="1077"/>
      <c r="AK46" s="1077"/>
      <c r="AL46" s="1077"/>
      <c r="AM46" s="1077"/>
      <c r="AN46" s="1080"/>
    </row>
    <row r="47" spans="2:40" ht="9.75" customHeight="1" x14ac:dyDescent="0.15">
      <c r="B47" s="1070"/>
      <c r="C47" s="1071"/>
      <c r="D47" s="1071"/>
      <c r="E47" s="1071"/>
      <c r="F47" s="1071"/>
      <c r="G47" s="1071"/>
      <c r="H47" s="1071"/>
      <c r="I47" s="1071"/>
      <c r="J47" s="1071"/>
      <c r="K47" s="1071"/>
      <c r="L47" s="1071"/>
      <c r="M47" s="1071"/>
      <c r="N47" s="1071"/>
      <c r="O47" s="1071"/>
      <c r="P47" s="1072"/>
      <c r="Q47" s="1076"/>
      <c r="R47" s="1077"/>
      <c r="S47" s="1077"/>
      <c r="T47" s="1077"/>
      <c r="U47" s="1077"/>
      <c r="V47" s="1077"/>
      <c r="W47" s="1077"/>
      <c r="X47" s="1077"/>
      <c r="Y47" s="1077"/>
      <c r="Z47" s="1077"/>
      <c r="AA47" s="1077"/>
      <c r="AB47" s="1077"/>
      <c r="AC47" s="1077"/>
      <c r="AD47" s="1077"/>
      <c r="AE47" s="1077"/>
      <c r="AF47" s="1077"/>
      <c r="AG47" s="1077"/>
      <c r="AH47" s="1077"/>
      <c r="AI47" s="1077"/>
      <c r="AJ47" s="1077"/>
      <c r="AK47" s="1077"/>
      <c r="AL47" s="1077"/>
      <c r="AM47" s="1077"/>
      <c r="AN47" s="1080"/>
    </row>
    <row r="48" spans="2:40" ht="9.75" customHeight="1" x14ac:dyDescent="0.15">
      <c r="B48" s="1070"/>
      <c r="C48" s="1071"/>
      <c r="D48" s="1071"/>
      <c r="E48" s="1071"/>
      <c r="F48" s="1071"/>
      <c r="G48" s="1071"/>
      <c r="H48" s="1071"/>
      <c r="I48" s="1071"/>
      <c r="J48" s="1071"/>
      <c r="K48" s="1071"/>
      <c r="L48" s="1071"/>
      <c r="M48" s="1071"/>
      <c r="N48" s="1071"/>
      <c r="O48" s="1071"/>
      <c r="P48" s="1072"/>
      <c r="Q48" s="1078"/>
      <c r="R48" s="1079"/>
      <c r="S48" s="1079"/>
      <c r="T48" s="1079"/>
      <c r="U48" s="1079"/>
      <c r="V48" s="1079"/>
      <c r="W48" s="1079"/>
      <c r="X48" s="1079"/>
      <c r="Y48" s="1079"/>
      <c r="Z48" s="1079"/>
      <c r="AA48" s="1079"/>
      <c r="AB48" s="1079"/>
      <c r="AC48" s="1079"/>
      <c r="AD48" s="1079"/>
      <c r="AE48" s="1079"/>
      <c r="AF48" s="1079"/>
      <c r="AG48" s="1079"/>
      <c r="AH48" s="1079"/>
      <c r="AI48" s="1079"/>
      <c r="AJ48" s="1079"/>
      <c r="AK48" s="1079"/>
      <c r="AL48" s="1079"/>
      <c r="AM48" s="1079"/>
      <c r="AN48" s="1081"/>
    </row>
    <row r="49" spans="2:40" ht="9.75" customHeight="1" x14ac:dyDescent="0.15">
      <c r="B49" s="1070"/>
      <c r="C49" s="1071"/>
      <c r="D49" s="1071"/>
      <c r="E49" s="1071"/>
      <c r="F49" s="1071"/>
      <c r="G49" s="1071"/>
      <c r="H49" s="1071"/>
      <c r="I49" s="1071"/>
      <c r="J49" s="1071"/>
      <c r="K49" s="1071"/>
      <c r="L49" s="1071"/>
      <c r="M49" s="1071"/>
      <c r="N49" s="1071"/>
      <c r="O49" s="1071"/>
      <c r="P49" s="1072"/>
      <c r="Q49" s="1082"/>
      <c r="R49" s="1050"/>
      <c r="S49" s="1050"/>
      <c r="T49" s="1050"/>
      <c r="U49" s="1050"/>
      <c r="V49" s="1050"/>
      <c r="W49" s="1050"/>
      <c r="X49" s="1050"/>
      <c r="Y49" s="1050"/>
      <c r="Z49" s="1050"/>
      <c r="AA49" s="1050"/>
      <c r="AB49" s="1050"/>
      <c r="AC49" s="1050"/>
      <c r="AD49" s="1050"/>
      <c r="AE49" s="1050"/>
      <c r="AF49" s="1050"/>
      <c r="AG49" s="1050"/>
      <c r="AH49" s="1050"/>
      <c r="AI49" s="1050"/>
      <c r="AJ49" s="1050"/>
      <c r="AK49" s="1050"/>
      <c r="AL49" s="1050"/>
      <c r="AM49" s="1050"/>
      <c r="AN49" s="1051"/>
    </row>
    <row r="50" spans="2:40" ht="9.75" customHeight="1" x14ac:dyDescent="0.15">
      <c r="B50" s="1073"/>
      <c r="C50" s="1074"/>
      <c r="D50" s="1074"/>
      <c r="E50" s="1074"/>
      <c r="F50" s="1074"/>
      <c r="G50" s="1074"/>
      <c r="H50" s="1074"/>
      <c r="I50" s="1074"/>
      <c r="J50" s="1074"/>
      <c r="K50" s="1074"/>
      <c r="L50" s="1074"/>
      <c r="M50" s="1074"/>
      <c r="N50" s="1074"/>
      <c r="O50" s="1074"/>
      <c r="P50" s="1075"/>
      <c r="Q50" s="1083"/>
      <c r="R50" s="1052"/>
      <c r="S50" s="1052"/>
      <c r="T50" s="1052"/>
      <c r="U50" s="1052"/>
      <c r="V50" s="1052"/>
      <c r="W50" s="1052"/>
      <c r="X50" s="1052"/>
      <c r="Y50" s="1052"/>
      <c r="Z50" s="1052"/>
      <c r="AA50" s="1052"/>
      <c r="AB50" s="1052"/>
      <c r="AC50" s="1052"/>
      <c r="AD50" s="1052"/>
      <c r="AE50" s="1052"/>
      <c r="AF50" s="1052"/>
      <c r="AG50" s="1052"/>
      <c r="AH50" s="1052"/>
      <c r="AI50" s="1052"/>
      <c r="AJ50" s="1052"/>
      <c r="AK50" s="1052"/>
      <c r="AL50" s="1052"/>
      <c r="AM50" s="1052"/>
      <c r="AN50" s="1053"/>
    </row>
    <row r="51" spans="2:40" ht="10.5" customHeight="1" x14ac:dyDescent="0.15">
      <c r="B51" s="1047" t="s">
        <v>99</v>
      </c>
      <c r="C51" s="1047"/>
      <c r="D51" s="1047"/>
      <c r="E51" s="1047"/>
      <c r="F51" s="1047"/>
      <c r="G51" s="1047"/>
      <c r="H51" s="1047"/>
      <c r="I51" s="1047"/>
      <c r="J51" s="1047"/>
      <c r="K51" s="1047"/>
      <c r="L51" s="1047"/>
      <c r="M51" s="1047"/>
      <c r="N51" s="1047"/>
      <c r="O51" s="1047"/>
      <c r="P51" s="1047"/>
      <c r="Q51" s="1054"/>
      <c r="R51" s="1055"/>
      <c r="S51" s="1055"/>
      <c r="T51" s="1055"/>
      <c r="U51" s="1055"/>
      <c r="V51" s="1055"/>
      <c r="W51" s="1055"/>
      <c r="X51" s="1055"/>
      <c r="Y51" s="1055"/>
      <c r="Z51" s="1055"/>
      <c r="AA51" s="1055"/>
      <c r="AB51" s="1055"/>
      <c r="AC51" s="1055"/>
      <c r="AD51" s="1055"/>
      <c r="AE51" s="1055"/>
      <c r="AF51" s="1055"/>
      <c r="AG51" s="1055"/>
      <c r="AH51" s="1055"/>
      <c r="AI51" s="1055"/>
      <c r="AJ51" s="1055"/>
      <c r="AK51" s="1055"/>
      <c r="AL51" s="1055"/>
      <c r="AM51" s="1055"/>
      <c r="AN51" s="1056"/>
    </row>
    <row r="52" spans="2:40" ht="10.5" customHeight="1" x14ac:dyDescent="0.15">
      <c r="B52" s="1047"/>
      <c r="C52" s="1047"/>
      <c r="D52" s="1047"/>
      <c r="E52" s="1047"/>
      <c r="F52" s="1047"/>
      <c r="G52" s="1047"/>
      <c r="H52" s="1047"/>
      <c r="I52" s="1047"/>
      <c r="J52" s="1047"/>
      <c r="K52" s="1047"/>
      <c r="L52" s="1047"/>
      <c r="M52" s="1047"/>
      <c r="N52" s="1047"/>
      <c r="O52" s="1047"/>
      <c r="P52" s="1047"/>
      <c r="Q52" s="1057"/>
      <c r="R52" s="1058"/>
      <c r="S52" s="1058"/>
      <c r="T52" s="1058"/>
      <c r="U52" s="1058"/>
      <c r="V52" s="1058"/>
      <c r="W52" s="1058"/>
      <c r="X52" s="1058"/>
      <c r="Y52" s="1058"/>
      <c r="Z52" s="1058"/>
      <c r="AA52" s="1058"/>
      <c r="AB52" s="1058"/>
      <c r="AC52" s="1058"/>
      <c r="AD52" s="1058"/>
      <c r="AE52" s="1058"/>
      <c r="AF52" s="1058"/>
      <c r="AG52" s="1058"/>
      <c r="AH52" s="1058"/>
      <c r="AI52" s="1058"/>
      <c r="AJ52" s="1058"/>
      <c r="AK52" s="1058"/>
      <c r="AL52" s="1058"/>
      <c r="AM52" s="1058"/>
      <c r="AN52" s="1059"/>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270</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1060" t="s">
        <v>308</v>
      </c>
      <c r="C56" s="1061"/>
      <c r="D56" s="1061"/>
      <c r="E56" s="1061"/>
      <c r="F56" s="1061"/>
      <c r="G56" s="1061"/>
      <c r="H56" s="1061"/>
      <c r="I56" s="1061"/>
      <c r="J56" s="1061"/>
      <c r="K56" s="1061"/>
      <c r="L56" s="1061"/>
      <c r="M56" s="1061"/>
      <c r="N56" s="1061"/>
      <c r="O56" s="1061"/>
      <c r="P56" s="1062"/>
      <c r="Q56" s="1063"/>
      <c r="R56" s="1063"/>
      <c r="S56" s="1063"/>
      <c r="T56" s="1063"/>
      <c r="U56" s="1063"/>
      <c r="V56" s="1063"/>
      <c r="W56" s="1063"/>
      <c r="X56" s="1063"/>
      <c r="Y56" s="1063"/>
      <c r="Z56" s="1063"/>
      <c r="AA56" s="1063"/>
      <c r="AB56" s="1063"/>
      <c r="AC56" s="1063"/>
      <c r="AD56" s="1063"/>
      <c r="AE56" s="1063"/>
      <c r="AF56" s="1063"/>
      <c r="AG56" s="1063"/>
      <c r="AH56" s="1063"/>
      <c r="AI56" s="1063"/>
      <c r="AJ56" s="1063"/>
      <c r="AK56" s="1063"/>
      <c r="AL56" s="1063"/>
      <c r="AM56" s="1063"/>
      <c r="AN56" s="1064"/>
    </row>
    <row r="57" spans="2:40" ht="14.25" customHeight="1" x14ac:dyDescent="0.15">
      <c r="B57" s="1037"/>
      <c r="C57" s="1038"/>
      <c r="D57" s="1038"/>
      <c r="E57" s="1038"/>
      <c r="F57" s="1038"/>
      <c r="G57" s="1038"/>
      <c r="H57" s="1038"/>
      <c r="I57" s="1038"/>
      <c r="J57" s="1038"/>
      <c r="K57" s="1038"/>
      <c r="L57" s="1038"/>
      <c r="M57" s="1038"/>
      <c r="N57" s="1038"/>
      <c r="O57" s="1038"/>
      <c r="P57" s="1039"/>
      <c r="Q57" s="1040"/>
      <c r="R57" s="1040"/>
      <c r="S57" s="1040"/>
      <c r="T57" s="1040"/>
      <c r="U57" s="1040"/>
      <c r="V57" s="1040"/>
      <c r="W57" s="1040"/>
      <c r="X57" s="1040"/>
      <c r="Y57" s="1040"/>
      <c r="Z57" s="1040"/>
      <c r="AA57" s="1040"/>
      <c r="AB57" s="1040"/>
      <c r="AC57" s="1040"/>
      <c r="AD57" s="1040"/>
      <c r="AE57" s="1040"/>
      <c r="AF57" s="1040"/>
      <c r="AG57" s="1040"/>
      <c r="AH57" s="1040"/>
      <c r="AI57" s="1040"/>
      <c r="AJ57" s="1040"/>
      <c r="AK57" s="1040"/>
      <c r="AL57" s="1040"/>
      <c r="AM57" s="1040"/>
      <c r="AN57" s="1041"/>
    </row>
    <row r="58" spans="2:40" ht="14.25" customHeight="1" x14ac:dyDescent="0.15">
      <c r="B58" s="1037"/>
      <c r="C58" s="1038"/>
      <c r="D58" s="1038"/>
      <c r="E58" s="1038"/>
      <c r="F58" s="1038"/>
      <c r="G58" s="1038"/>
      <c r="H58" s="1038"/>
      <c r="I58" s="1038"/>
      <c r="J58" s="1038"/>
      <c r="K58" s="1038"/>
      <c r="L58" s="1038"/>
      <c r="M58" s="1038"/>
      <c r="N58" s="1038"/>
      <c r="O58" s="1038"/>
      <c r="P58" s="1039"/>
      <c r="Q58" s="1040"/>
      <c r="R58" s="1040"/>
      <c r="S58" s="1040"/>
      <c r="T58" s="1040"/>
      <c r="U58" s="1040"/>
      <c r="V58" s="1040"/>
      <c r="W58" s="1040"/>
      <c r="X58" s="1040"/>
      <c r="Y58" s="1040"/>
      <c r="Z58" s="1040"/>
      <c r="AA58" s="1040"/>
      <c r="AB58" s="1040"/>
      <c r="AC58" s="1040"/>
      <c r="AD58" s="1040"/>
      <c r="AE58" s="1040"/>
      <c r="AF58" s="1040"/>
      <c r="AG58" s="1040"/>
      <c r="AH58" s="1040"/>
      <c r="AI58" s="1040"/>
      <c r="AJ58" s="1040"/>
      <c r="AK58" s="1040"/>
      <c r="AL58" s="1040"/>
      <c r="AM58" s="1040"/>
      <c r="AN58" s="1041"/>
    </row>
    <row r="59" spans="2:40" ht="11.25" customHeight="1" x14ac:dyDescent="0.15">
      <c r="B59" s="1037" t="s">
        <v>307</v>
      </c>
      <c r="C59" s="1038"/>
      <c r="D59" s="1038"/>
      <c r="E59" s="1038"/>
      <c r="F59" s="1038"/>
      <c r="G59" s="1038"/>
      <c r="H59" s="1038"/>
      <c r="I59" s="1038"/>
      <c r="J59" s="1038"/>
      <c r="K59" s="1038"/>
      <c r="L59" s="1038"/>
      <c r="M59" s="1038"/>
      <c r="N59" s="1038"/>
      <c r="O59" s="1038"/>
      <c r="P59" s="1039"/>
      <c r="Q59" s="1040"/>
      <c r="R59" s="1040"/>
      <c r="S59" s="1040"/>
      <c r="T59" s="1040"/>
      <c r="U59" s="1040"/>
      <c r="V59" s="1040"/>
      <c r="W59" s="1040"/>
      <c r="X59" s="1040"/>
      <c r="Y59" s="1040"/>
      <c r="Z59" s="1040"/>
      <c r="AA59" s="1040"/>
      <c r="AB59" s="1040"/>
      <c r="AC59" s="1040"/>
      <c r="AD59" s="1040"/>
      <c r="AE59" s="1040"/>
      <c r="AF59" s="1040"/>
      <c r="AG59" s="1040"/>
      <c r="AH59" s="1040"/>
      <c r="AI59" s="1040"/>
      <c r="AJ59" s="1040"/>
      <c r="AK59" s="1040"/>
      <c r="AL59" s="1040"/>
      <c r="AM59" s="1040"/>
      <c r="AN59" s="1041"/>
    </row>
    <row r="60" spans="2:40" ht="11.25" customHeight="1" x14ac:dyDescent="0.15">
      <c r="B60" s="1037"/>
      <c r="C60" s="1038"/>
      <c r="D60" s="1038"/>
      <c r="E60" s="1038"/>
      <c r="F60" s="1038"/>
      <c r="G60" s="1038"/>
      <c r="H60" s="1038"/>
      <c r="I60" s="1038"/>
      <c r="J60" s="1038"/>
      <c r="K60" s="1038"/>
      <c r="L60" s="1038"/>
      <c r="M60" s="1038"/>
      <c r="N60" s="1038"/>
      <c r="O60" s="1038"/>
      <c r="P60" s="1039"/>
      <c r="Q60" s="1040"/>
      <c r="R60" s="1040"/>
      <c r="S60" s="1040"/>
      <c r="T60" s="1040"/>
      <c r="U60" s="1040"/>
      <c r="V60" s="1040"/>
      <c r="W60" s="1040"/>
      <c r="X60" s="1040"/>
      <c r="Y60" s="1040"/>
      <c r="Z60" s="1040"/>
      <c r="AA60" s="1040"/>
      <c r="AB60" s="1040"/>
      <c r="AC60" s="1040"/>
      <c r="AD60" s="1040"/>
      <c r="AE60" s="1040"/>
      <c r="AF60" s="1040"/>
      <c r="AG60" s="1040"/>
      <c r="AH60" s="1040"/>
      <c r="AI60" s="1040"/>
      <c r="AJ60" s="1040"/>
      <c r="AK60" s="1040"/>
      <c r="AL60" s="1040"/>
      <c r="AM60" s="1040"/>
      <c r="AN60" s="1041"/>
    </row>
    <row r="61" spans="2:40" ht="11.25" customHeight="1" x14ac:dyDescent="0.15">
      <c r="B61" s="1037"/>
      <c r="C61" s="1038"/>
      <c r="D61" s="1038"/>
      <c r="E61" s="1038"/>
      <c r="F61" s="1038"/>
      <c r="G61" s="1038"/>
      <c r="H61" s="1038"/>
      <c r="I61" s="1038"/>
      <c r="J61" s="1038"/>
      <c r="K61" s="1038"/>
      <c r="L61" s="1038"/>
      <c r="M61" s="1038"/>
      <c r="N61" s="1038"/>
      <c r="O61" s="1038"/>
      <c r="P61" s="1039"/>
      <c r="Q61" s="1040"/>
      <c r="R61" s="1040"/>
      <c r="S61" s="1040"/>
      <c r="T61" s="1040"/>
      <c r="U61" s="1040"/>
      <c r="V61" s="1040"/>
      <c r="W61" s="1040"/>
      <c r="X61" s="1040"/>
      <c r="Y61" s="1040"/>
      <c r="Z61" s="1040"/>
      <c r="AA61" s="1040"/>
      <c r="AB61" s="1040"/>
      <c r="AC61" s="1040"/>
      <c r="AD61" s="1040"/>
      <c r="AE61" s="1040"/>
      <c r="AF61" s="1040"/>
      <c r="AG61" s="1040"/>
      <c r="AH61" s="1040"/>
      <c r="AI61" s="1040"/>
      <c r="AJ61" s="1040"/>
      <c r="AK61" s="1040"/>
      <c r="AL61" s="1040"/>
      <c r="AM61" s="1040"/>
      <c r="AN61" s="1041"/>
    </row>
    <row r="62" spans="2:40" ht="11.25" customHeight="1" x14ac:dyDescent="0.15">
      <c r="B62" s="1037"/>
      <c r="C62" s="1038"/>
      <c r="D62" s="1038"/>
      <c r="E62" s="1038"/>
      <c r="F62" s="1038"/>
      <c r="G62" s="1038"/>
      <c r="H62" s="1038"/>
      <c r="I62" s="1038"/>
      <c r="J62" s="1038"/>
      <c r="K62" s="1038"/>
      <c r="L62" s="1038"/>
      <c r="M62" s="1038"/>
      <c r="N62" s="1038"/>
      <c r="O62" s="1038"/>
      <c r="P62" s="1039"/>
      <c r="Q62" s="1040"/>
      <c r="R62" s="1040"/>
      <c r="S62" s="1040"/>
      <c r="T62" s="1040"/>
      <c r="U62" s="1040"/>
      <c r="V62" s="1040"/>
      <c r="W62" s="1040"/>
      <c r="X62" s="1040"/>
      <c r="Y62" s="1040"/>
      <c r="Z62" s="1040"/>
      <c r="AA62" s="1040"/>
      <c r="AB62" s="1040"/>
      <c r="AC62" s="1040"/>
      <c r="AD62" s="1040"/>
      <c r="AE62" s="1040"/>
      <c r="AF62" s="1040"/>
      <c r="AG62" s="1040"/>
      <c r="AH62" s="1040"/>
      <c r="AI62" s="1040"/>
      <c r="AJ62" s="1040"/>
      <c r="AK62" s="1040"/>
      <c r="AL62" s="1040"/>
      <c r="AM62" s="1040"/>
      <c r="AN62" s="1041"/>
    </row>
    <row r="63" spans="2:40" ht="9.75" customHeight="1" x14ac:dyDescent="0.15">
      <c r="B63" s="1037" t="s">
        <v>333</v>
      </c>
      <c r="C63" s="1038"/>
      <c r="D63" s="1038"/>
      <c r="E63" s="1038"/>
      <c r="F63" s="1038"/>
      <c r="G63" s="1038"/>
      <c r="H63" s="1038"/>
      <c r="I63" s="1038"/>
      <c r="J63" s="1038"/>
      <c r="K63" s="1038"/>
      <c r="L63" s="1038"/>
      <c r="M63" s="1038"/>
      <c r="N63" s="1038"/>
      <c r="O63" s="1038"/>
      <c r="P63" s="1039"/>
      <c r="Q63" s="1040"/>
      <c r="R63" s="1040"/>
      <c r="S63" s="1040"/>
      <c r="T63" s="1040"/>
      <c r="U63" s="1040"/>
      <c r="V63" s="1040"/>
      <c r="W63" s="1040"/>
      <c r="X63" s="1040"/>
      <c r="Y63" s="1040"/>
      <c r="Z63" s="1040"/>
      <c r="AA63" s="1040"/>
      <c r="AB63" s="1040"/>
      <c r="AC63" s="1040"/>
      <c r="AD63" s="1040"/>
      <c r="AE63" s="1040"/>
      <c r="AF63" s="1040"/>
      <c r="AG63" s="1040"/>
      <c r="AH63" s="1040"/>
      <c r="AI63" s="1040"/>
      <c r="AJ63" s="1040"/>
      <c r="AK63" s="1040"/>
      <c r="AL63" s="1040"/>
      <c r="AM63" s="1040"/>
      <c r="AN63" s="1041"/>
    </row>
    <row r="64" spans="2:40" ht="9.75" customHeight="1" x14ac:dyDescent="0.15">
      <c r="B64" s="1037"/>
      <c r="C64" s="1038"/>
      <c r="D64" s="1038"/>
      <c r="E64" s="1038"/>
      <c r="F64" s="1038"/>
      <c r="G64" s="1038"/>
      <c r="H64" s="1038"/>
      <c r="I64" s="1038"/>
      <c r="J64" s="1038"/>
      <c r="K64" s="1038"/>
      <c r="L64" s="1038"/>
      <c r="M64" s="1038"/>
      <c r="N64" s="1038"/>
      <c r="O64" s="1038"/>
      <c r="P64" s="1039"/>
      <c r="Q64" s="1040"/>
      <c r="R64" s="1040"/>
      <c r="S64" s="1040"/>
      <c r="T64" s="1040"/>
      <c r="U64" s="1040"/>
      <c r="V64" s="1040"/>
      <c r="W64" s="1040"/>
      <c r="X64" s="1040"/>
      <c r="Y64" s="1040"/>
      <c r="Z64" s="1040"/>
      <c r="AA64" s="1040"/>
      <c r="AB64" s="1040"/>
      <c r="AC64" s="1040"/>
      <c r="AD64" s="1040"/>
      <c r="AE64" s="1040"/>
      <c r="AF64" s="1040"/>
      <c r="AG64" s="1040"/>
      <c r="AH64" s="1040"/>
      <c r="AI64" s="1040"/>
      <c r="AJ64" s="1040"/>
      <c r="AK64" s="1040"/>
      <c r="AL64" s="1040"/>
      <c r="AM64" s="1040"/>
      <c r="AN64" s="1041"/>
    </row>
    <row r="65" spans="2:40" ht="9.75" customHeight="1" x14ac:dyDescent="0.15">
      <c r="B65" s="1037"/>
      <c r="C65" s="1038"/>
      <c r="D65" s="1038"/>
      <c r="E65" s="1038"/>
      <c r="F65" s="1038"/>
      <c r="G65" s="1038"/>
      <c r="H65" s="1038"/>
      <c r="I65" s="1038"/>
      <c r="J65" s="1038"/>
      <c r="K65" s="1038"/>
      <c r="L65" s="1038"/>
      <c r="M65" s="1038"/>
      <c r="N65" s="1038"/>
      <c r="O65" s="1038"/>
      <c r="P65" s="1039"/>
      <c r="Q65" s="1040"/>
      <c r="R65" s="1040"/>
      <c r="S65" s="1040"/>
      <c r="T65" s="1040"/>
      <c r="U65" s="1040"/>
      <c r="V65" s="1040"/>
      <c r="W65" s="1040"/>
      <c r="X65" s="1040"/>
      <c r="Y65" s="1040"/>
      <c r="Z65" s="1040"/>
      <c r="AA65" s="1040"/>
      <c r="AB65" s="1040"/>
      <c r="AC65" s="1040"/>
      <c r="AD65" s="1040"/>
      <c r="AE65" s="1040"/>
      <c r="AF65" s="1040"/>
      <c r="AG65" s="1040"/>
      <c r="AH65" s="1040"/>
      <c r="AI65" s="1040"/>
      <c r="AJ65" s="1040"/>
      <c r="AK65" s="1040"/>
      <c r="AL65" s="1040"/>
      <c r="AM65" s="1040"/>
      <c r="AN65" s="1041"/>
    </row>
    <row r="66" spans="2:40" ht="9.75" customHeight="1" x14ac:dyDescent="0.15">
      <c r="B66" s="1037"/>
      <c r="C66" s="1038"/>
      <c r="D66" s="1038"/>
      <c r="E66" s="1038"/>
      <c r="F66" s="1038"/>
      <c r="G66" s="1038"/>
      <c r="H66" s="1038"/>
      <c r="I66" s="1038"/>
      <c r="J66" s="1038"/>
      <c r="K66" s="1038"/>
      <c r="L66" s="1038"/>
      <c r="M66" s="1038"/>
      <c r="N66" s="1038"/>
      <c r="O66" s="1038"/>
      <c r="P66" s="1039"/>
      <c r="Q66" s="1040"/>
      <c r="R66" s="1040"/>
      <c r="S66" s="1040"/>
      <c r="T66" s="1040"/>
      <c r="U66" s="1040"/>
      <c r="V66" s="1040"/>
      <c r="W66" s="1040"/>
      <c r="X66" s="1040"/>
      <c r="Y66" s="1040"/>
      <c r="Z66" s="1040"/>
      <c r="AA66" s="1040"/>
      <c r="AB66" s="1040"/>
      <c r="AC66" s="1040"/>
      <c r="AD66" s="1040"/>
      <c r="AE66" s="1040"/>
      <c r="AF66" s="1040"/>
      <c r="AG66" s="1040"/>
      <c r="AH66" s="1040"/>
      <c r="AI66" s="1040"/>
      <c r="AJ66" s="1040"/>
      <c r="AK66" s="1040"/>
      <c r="AL66" s="1040"/>
      <c r="AM66" s="1040"/>
      <c r="AN66" s="1041"/>
    </row>
    <row r="67" spans="2:40" ht="9.75" customHeight="1" x14ac:dyDescent="0.15">
      <c r="B67" s="1037"/>
      <c r="C67" s="1038"/>
      <c r="D67" s="1038"/>
      <c r="E67" s="1038"/>
      <c r="F67" s="1038"/>
      <c r="G67" s="1038"/>
      <c r="H67" s="1038"/>
      <c r="I67" s="1038"/>
      <c r="J67" s="1038"/>
      <c r="K67" s="1038"/>
      <c r="L67" s="1038"/>
      <c r="M67" s="1038"/>
      <c r="N67" s="1038"/>
      <c r="O67" s="1038"/>
      <c r="P67" s="1039"/>
      <c r="Q67" s="1040"/>
      <c r="R67" s="1040"/>
      <c r="S67" s="1040"/>
      <c r="T67" s="1040"/>
      <c r="U67" s="1040"/>
      <c r="V67" s="1040"/>
      <c r="W67" s="1040"/>
      <c r="X67" s="1040"/>
      <c r="Y67" s="1040"/>
      <c r="Z67" s="1040"/>
      <c r="AA67" s="1040"/>
      <c r="AB67" s="1040"/>
      <c r="AC67" s="1040"/>
      <c r="AD67" s="1040"/>
      <c r="AE67" s="1040"/>
      <c r="AF67" s="1040"/>
      <c r="AG67" s="1040"/>
      <c r="AH67" s="1040"/>
      <c r="AI67" s="1040"/>
      <c r="AJ67" s="1040"/>
      <c r="AK67" s="1040"/>
      <c r="AL67" s="1040"/>
      <c r="AM67" s="1040"/>
      <c r="AN67" s="1041"/>
    </row>
    <row r="68" spans="2:40" ht="9.75" customHeight="1" x14ac:dyDescent="0.15">
      <c r="B68" s="1042"/>
      <c r="C68" s="1043"/>
      <c r="D68" s="1043"/>
      <c r="E68" s="1043"/>
      <c r="F68" s="1043"/>
      <c r="G68" s="1043"/>
      <c r="H68" s="1043"/>
      <c r="I68" s="1043"/>
      <c r="J68" s="1043"/>
      <c r="K68" s="1043"/>
      <c r="L68" s="1043"/>
      <c r="M68" s="1043"/>
      <c r="N68" s="1043"/>
      <c r="O68" s="1043"/>
      <c r="P68" s="1044"/>
      <c r="Q68" s="1045"/>
      <c r="R68" s="1045"/>
      <c r="S68" s="1045"/>
      <c r="T68" s="1045"/>
      <c r="U68" s="1045"/>
      <c r="V68" s="1045"/>
      <c r="W68" s="1045"/>
      <c r="X68" s="1045"/>
      <c r="Y68" s="1045"/>
      <c r="Z68" s="1045"/>
      <c r="AA68" s="1045"/>
      <c r="AB68" s="1045"/>
      <c r="AC68" s="1045"/>
      <c r="AD68" s="1045"/>
      <c r="AE68" s="1045"/>
      <c r="AF68" s="1045"/>
      <c r="AG68" s="1045"/>
      <c r="AH68" s="1045"/>
      <c r="AI68" s="1045"/>
      <c r="AJ68" s="1045"/>
      <c r="AK68" s="1045"/>
      <c r="AL68" s="1045"/>
      <c r="AM68" s="1045"/>
      <c r="AN68" s="1046"/>
    </row>
    <row r="69" spans="2:40" ht="9.75" customHeight="1" x14ac:dyDescent="0.15">
      <c r="B69" s="1047" t="s">
        <v>99</v>
      </c>
      <c r="C69" s="1047"/>
      <c r="D69" s="1047"/>
      <c r="E69" s="1047"/>
      <c r="F69" s="1047"/>
      <c r="G69" s="1047"/>
      <c r="H69" s="1047"/>
      <c r="I69" s="1047"/>
      <c r="J69" s="1047"/>
      <c r="K69" s="1047"/>
      <c r="L69" s="1047"/>
      <c r="M69" s="1047"/>
      <c r="N69" s="1047"/>
      <c r="O69" s="1047"/>
      <c r="P69" s="1047"/>
      <c r="Q69" s="1048"/>
      <c r="R69" s="1048"/>
      <c r="S69" s="1048"/>
      <c r="T69" s="1048"/>
      <c r="U69" s="1048"/>
      <c r="V69" s="1048"/>
      <c r="W69" s="1048"/>
      <c r="X69" s="1048"/>
      <c r="Y69" s="1048"/>
      <c r="Z69" s="1048"/>
      <c r="AA69" s="1048"/>
      <c r="AB69" s="1048"/>
      <c r="AC69" s="1048"/>
      <c r="AD69" s="1048"/>
      <c r="AE69" s="1048"/>
      <c r="AF69" s="1048"/>
      <c r="AG69" s="1048"/>
      <c r="AH69" s="1048"/>
      <c r="AI69" s="1048"/>
      <c r="AJ69" s="1048"/>
      <c r="AK69" s="1048"/>
      <c r="AL69" s="1048"/>
      <c r="AM69" s="1048"/>
      <c r="AN69" s="1049"/>
    </row>
    <row r="70" spans="2:40" ht="9.75" customHeight="1" x14ac:dyDescent="0.15">
      <c r="B70" s="1047"/>
      <c r="C70" s="1047"/>
      <c r="D70" s="1047"/>
      <c r="E70" s="1047"/>
      <c r="F70" s="1047"/>
      <c r="G70" s="1047"/>
      <c r="H70" s="1047"/>
      <c r="I70" s="1047"/>
      <c r="J70" s="1047"/>
      <c r="K70" s="1047"/>
      <c r="L70" s="1047"/>
      <c r="M70" s="1047"/>
      <c r="N70" s="1047"/>
      <c r="O70" s="1047"/>
      <c r="P70" s="1047"/>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65" t="s">
        <v>351</v>
      </c>
      <c r="C72" s="1065"/>
      <c r="D72" s="1065"/>
      <c r="E72" s="1065"/>
      <c r="F72" s="1065"/>
      <c r="G72" s="1065"/>
      <c r="H72" s="1065"/>
      <c r="I72" s="1065"/>
      <c r="J72" s="1065"/>
      <c r="K72" s="1065"/>
      <c r="L72" s="1065"/>
      <c r="M72" s="1065"/>
      <c r="N72" s="1065"/>
      <c r="O72" s="1065"/>
      <c r="P72" s="1065"/>
      <c r="Q72" s="1066"/>
      <c r="R72" s="1066"/>
      <c r="S72" s="1066"/>
      <c r="T72" s="1066"/>
      <c r="U72" s="1066"/>
      <c r="V72" s="1066"/>
      <c r="W72" s="1066"/>
      <c r="X72" s="1066"/>
      <c r="Y72" s="1066"/>
      <c r="Z72" s="1066"/>
      <c r="AA72" s="1066"/>
      <c r="AB72" s="1066"/>
      <c r="AC72" s="1066"/>
      <c r="AD72" s="1066"/>
      <c r="AE72" s="1066"/>
      <c r="AF72" s="1066"/>
      <c r="AG72" s="1066"/>
      <c r="AH72" s="1066"/>
      <c r="AI72" s="1066"/>
      <c r="AJ72" s="1066"/>
      <c r="AK72" s="1066"/>
      <c r="AL72" s="1066"/>
      <c r="AM72" s="1066"/>
      <c r="AN72" s="1066"/>
    </row>
    <row r="73" spans="2:40" ht="9.75" customHeight="1" x14ac:dyDescent="0.15">
      <c r="B73" s="1065"/>
      <c r="C73" s="1065"/>
      <c r="D73" s="1065"/>
      <c r="E73" s="1065"/>
      <c r="F73" s="1065"/>
      <c r="G73" s="1065"/>
      <c r="H73" s="1065"/>
      <c r="I73" s="1065"/>
      <c r="J73" s="1065"/>
      <c r="K73" s="1065"/>
      <c r="L73" s="1065"/>
      <c r="M73" s="1065"/>
      <c r="N73" s="1065"/>
      <c r="O73" s="1065"/>
      <c r="P73" s="1065"/>
      <c r="Q73" s="1066"/>
      <c r="R73" s="1066"/>
      <c r="S73" s="1066"/>
      <c r="T73" s="1066"/>
      <c r="U73" s="1066"/>
      <c r="V73" s="1066"/>
      <c r="W73" s="1066"/>
      <c r="X73" s="1066"/>
      <c r="Y73" s="1066"/>
      <c r="Z73" s="1066"/>
      <c r="AA73" s="1066"/>
      <c r="AB73" s="1066"/>
      <c r="AC73" s="1066"/>
      <c r="AD73" s="1066"/>
      <c r="AE73" s="1066"/>
      <c r="AF73" s="1066"/>
      <c r="AG73" s="1066"/>
      <c r="AH73" s="1066"/>
      <c r="AI73" s="1066"/>
      <c r="AJ73" s="1066"/>
      <c r="AK73" s="1066"/>
      <c r="AL73" s="1066"/>
      <c r="AM73" s="1066"/>
      <c r="AN73" s="1066"/>
    </row>
    <row r="74" spans="2:40" ht="9.75" customHeight="1" x14ac:dyDescent="0.15">
      <c r="B74" s="1065"/>
      <c r="C74" s="1065"/>
      <c r="D74" s="1065"/>
      <c r="E74" s="1065"/>
      <c r="F74" s="1065"/>
      <c r="G74" s="1065"/>
      <c r="H74" s="1065"/>
      <c r="I74" s="1065"/>
      <c r="J74" s="1065"/>
      <c r="K74" s="1065"/>
      <c r="L74" s="1065"/>
      <c r="M74" s="1065"/>
      <c r="N74" s="1065"/>
      <c r="O74" s="1065"/>
      <c r="P74" s="1065"/>
      <c r="Q74" s="1066"/>
      <c r="R74" s="1066"/>
      <c r="S74" s="1066"/>
      <c r="T74" s="1066"/>
      <c r="U74" s="1066"/>
      <c r="V74" s="1066"/>
      <c r="W74" s="1066"/>
      <c r="X74" s="1066"/>
      <c r="Y74" s="1066"/>
      <c r="Z74" s="1066"/>
      <c r="AA74" s="1066"/>
      <c r="AB74" s="1066"/>
      <c r="AC74" s="1066"/>
      <c r="AD74" s="1066"/>
      <c r="AE74" s="1066"/>
      <c r="AF74" s="1066"/>
      <c r="AG74" s="1066"/>
      <c r="AH74" s="1066"/>
      <c r="AI74" s="1066"/>
      <c r="AJ74" s="1066"/>
      <c r="AK74" s="1066"/>
      <c r="AL74" s="1066"/>
      <c r="AM74" s="1066"/>
      <c r="AN74" s="1066"/>
    </row>
    <row r="75" spans="2:40" ht="9.75" customHeight="1" x14ac:dyDescent="0.15">
      <c r="B75" s="1065"/>
      <c r="C75" s="1065"/>
      <c r="D75" s="1065"/>
      <c r="E75" s="1065"/>
      <c r="F75" s="1065"/>
      <c r="G75" s="1065"/>
      <c r="H75" s="1065"/>
      <c r="I75" s="1065"/>
      <c r="J75" s="1065"/>
      <c r="K75" s="1065"/>
      <c r="L75" s="1065"/>
      <c r="M75" s="1065"/>
      <c r="N75" s="1065"/>
      <c r="O75" s="1065"/>
      <c r="P75" s="1065"/>
      <c r="Q75" s="1066"/>
      <c r="R75" s="1066"/>
      <c r="S75" s="1066"/>
      <c r="T75" s="1066"/>
      <c r="U75" s="1066"/>
      <c r="V75" s="1066"/>
      <c r="W75" s="1066"/>
      <c r="X75" s="1066"/>
      <c r="Y75" s="1066"/>
      <c r="Z75" s="1066"/>
      <c r="AA75" s="1066"/>
      <c r="AB75" s="1066"/>
      <c r="AC75" s="1066"/>
      <c r="AD75" s="1066"/>
      <c r="AE75" s="1066"/>
      <c r="AF75" s="1066"/>
      <c r="AG75" s="1066"/>
      <c r="AH75" s="1066"/>
      <c r="AI75" s="1066"/>
      <c r="AJ75" s="1066"/>
      <c r="AK75" s="1066"/>
      <c r="AL75" s="1066"/>
      <c r="AM75" s="1066"/>
      <c r="AN75" s="1066"/>
    </row>
    <row r="76" spans="2:40" ht="10.5" customHeight="1" x14ac:dyDescent="0.15">
      <c r="B76" s="1065"/>
      <c r="C76" s="1065"/>
      <c r="D76" s="1065"/>
      <c r="E76" s="1065"/>
      <c r="F76" s="1065"/>
      <c r="G76" s="1065"/>
      <c r="H76" s="1065"/>
      <c r="I76" s="1065"/>
      <c r="J76" s="1065"/>
      <c r="K76" s="1065"/>
      <c r="L76" s="1065"/>
      <c r="M76" s="1065"/>
      <c r="N76" s="1065"/>
      <c r="O76" s="1065"/>
      <c r="P76" s="1065"/>
      <c r="Q76" s="1066"/>
      <c r="R76" s="1066"/>
      <c r="S76" s="1066"/>
      <c r="T76" s="1066"/>
      <c r="U76" s="1066"/>
      <c r="V76" s="1066"/>
      <c r="W76" s="1066"/>
      <c r="X76" s="1066"/>
      <c r="Y76" s="1066"/>
      <c r="Z76" s="1066"/>
      <c r="AA76" s="1066"/>
      <c r="AB76" s="1066"/>
      <c r="AC76" s="1066"/>
      <c r="AD76" s="1066"/>
      <c r="AE76" s="1066"/>
      <c r="AF76" s="1066"/>
      <c r="AG76" s="1066"/>
      <c r="AH76" s="1066"/>
      <c r="AI76" s="1066"/>
      <c r="AJ76" s="1066"/>
      <c r="AK76" s="1066"/>
      <c r="AL76" s="1066"/>
      <c r="AM76" s="1066"/>
      <c r="AN76" s="1066"/>
    </row>
    <row r="77" spans="2:40" ht="10.5" customHeight="1" x14ac:dyDescent="0.15">
      <c r="B77" s="1065"/>
      <c r="C77" s="1065"/>
      <c r="D77" s="1065"/>
      <c r="E77" s="1065"/>
      <c r="F77" s="1065"/>
      <c r="G77" s="1065"/>
      <c r="H77" s="1065"/>
      <c r="I77" s="1065"/>
      <c r="J77" s="1065"/>
      <c r="K77" s="1065"/>
      <c r="L77" s="1065"/>
      <c r="M77" s="1065"/>
      <c r="N77" s="1065"/>
      <c r="O77" s="1065"/>
      <c r="P77" s="1065"/>
      <c r="Q77" s="1066"/>
      <c r="R77" s="1066"/>
      <c r="S77" s="1066"/>
      <c r="T77" s="1066"/>
      <c r="U77" s="1066"/>
      <c r="V77" s="1066"/>
      <c r="W77" s="1066"/>
      <c r="X77" s="1066"/>
      <c r="Y77" s="1066"/>
      <c r="Z77" s="1066"/>
      <c r="AA77" s="1066"/>
      <c r="AB77" s="1066"/>
      <c r="AC77" s="1066"/>
      <c r="AD77" s="1066"/>
      <c r="AE77" s="1066"/>
      <c r="AF77" s="1066"/>
      <c r="AG77" s="1066"/>
      <c r="AH77" s="1066"/>
      <c r="AI77" s="1066"/>
      <c r="AJ77" s="1066"/>
      <c r="AK77" s="1066"/>
      <c r="AL77" s="1066"/>
      <c r="AM77" s="1066"/>
      <c r="AN77" s="1066"/>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h6DD/LfzszmkbCxhBwUfRWfMPmEy0/xCxii6DBQsaTkyCbC/y2kOxZjK96yj2VhbY9rNtPeTb20W/XeHQPHU9w==" saltValue="kanMbV74qBx7jf9Ov6U3HQ=="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Q56 Q63 Q72 Q59"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3"/>
  <sheetViews>
    <sheetView zoomScale="85" zoomScaleNormal="85" zoomScaleSheetLayoutView="40" workbookViewId="0">
      <selection activeCell="E33" sqref="E33:S4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300</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94"/>
      <c r="D7" s="1094"/>
      <c r="E7" s="1094"/>
      <c r="F7" s="1094"/>
      <c r="G7" s="1094"/>
      <c r="H7" s="1094"/>
      <c r="I7" s="1094"/>
      <c r="J7" s="1094"/>
      <c r="K7" s="1094"/>
      <c r="L7" s="1094"/>
      <c r="M7" s="1094"/>
      <c r="N7" s="1094"/>
      <c r="O7" s="1094"/>
      <c r="P7" s="1094"/>
      <c r="Q7" s="1094"/>
      <c r="R7" s="1094"/>
      <c r="S7" s="1094"/>
      <c r="T7" s="1094"/>
      <c r="U7" s="1094"/>
      <c r="V7" s="1094"/>
      <c r="W7" s="1094"/>
      <c r="X7" s="1094"/>
      <c r="Y7" s="1094"/>
      <c r="Z7" s="1094"/>
      <c r="AA7" s="1094"/>
      <c r="AB7" s="1094"/>
      <c r="AC7" s="1094"/>
      <c r="AD7" s="1094"/>
      <c r="AE7" s="1094"/>
      <c r="AF7" s="1094"/>
      <c r="AG7" s="1094"/>
      <c r="AH7" s="1094"/>
      <c r="AI7" s="1094"/>
      <c r="AJ7" s="1094"/>
      <c r="AK7" s="1094"/>
      <c r="AL7" s="1094"/>
      <c r="AM7" s="1094"/>
      <c r="AN7" s="46"/>
    </row>
    <row r="8" spans="2:40" ht="15" customHeight="1" x14ac:dyDescent="0.15">
      <c r="B8" s="46"/>
      <c r="C8" s="1106" t="s">
        <v>0</v>
      </c>
      <c r="D8" s="1106"/>
      <c r="E8" s="1106"/>
      <c r="F8" s="1106"/>
      <c r="G8" s="1106"/>
      <c r="H8" s="1106"/>
      <c r="I8" s="1106"/>
      <c r="J8" s="1106"/>
      <c r="K8" s="1106"/>
      <c r="L8" s="1106"/>
      <c r="M8" s="1106"/>
      <c r="N8" s="1106"/>
      <c r="O8" s="1106"/>
      <c r="P8" s="1106"/>
      <c r="Q8" s="1106"/>
      <c r="R8" s="1106"/>
      <c r="S8" s="1106"/>
      <c r="T8" s="1106"/>
      <c r="U8" s="1106"/>
      <c r="V8" s="1106"/>
      <c r="W8" s="1106"/>
      <c r="X8" s="1106"/>
      <c r="Y8" s="1106"/>
      <c r="Z8" s="1106"/>
      <c r="AA8" s="1106"/>
      <c r="AB8" s="1106"/>
      <c r="AC8" s="1106"/>
      <c r="AD8" s="1106"/>
      <c r="AE8" s="1106"/>
      <c r="AF8" s="1106"/>
      <c r="AG8" s="1106"/>
      <c r="AH8" s="1106"/>
      <c r="AI8" s="1106"/>
      <c r="AJ8" s="1106"/>
      <c r="AK8" s="1106"/>
      <c r="AL8" s="1106"/>
      <c r="AM8" s="1106"/>
      <c r="AN8" s="46"/>
    </row>
    <row r="9" spans="2:40" ht="15" customHeight="1" x14ac:dyDescent="0.15">
      <c r="B9" s="1095" t="s">
        <v>285</v>
      </c>
      <c r="C9" s="1096"/>
      <c r="D9" s="1097"/>
      <c r="E9" s="1101" t="s">
        <v>331</v>
      </c>
      <c r="F9" s="1102"/>
      <c r="G9" s="1102"/>
      <c r="H9" s="1102"/>
      <c r="I9" s="1102"/>
      <c r="J9" s="1102"/>
      <c r="K9" s="1102"/>
      <c r="L9" s="1102"/>
      <c r="M9" s="1102"/>
      <c r="N9" s="1102"/>
      <c r="O9" s="1102"/>
      <c r="P9" s="1102"/>
      <c r="Q9" s="1102"/>
      <c r="R9" s="1102"/>
      <c r="S9" s="1102"/>
      <c r="T9" s="1102" t="s">
        <v>332</v>
      </c>
      <c r="U9" s="1102"/>
      <c r="V9" s="1102"/>
      <c r="W9" s="1102"/>
      <c r="X9" s="1102"/>
      <c r="Y9" s="1102"/>
      <c r="Z9" s="1102"/>
      <c r="AA9" s="1102"/>
      <c r="AB9" s="1102"/>
      <c r="AC9" s="1102"/>
      <c r="AD9" s="1102"/>
      <c r="AE9" s="1102"/>
      <c r="AF9" s="1102"/>
      <c r="AG9" s="1102"/>
      <c r="AH9" s="1102"/>
      <c r="AI9" s="1103" t="s">
        <v>330</v>
      </c>
      <c r="AJ9" s="1104"/>
      <c r="AK9" s="1104"/>
      <c r="AL9" s="1104"/>
      <c r="AM9" s="1104"/>
      <c r="AN9" s="1104"/>
    </row>
    <row r="10" spans="2:40" ht="6.75" customHeight="1" x14ac:dyDescent="0.15">
      <c r="B10" s="1098"/>
      <c r="C10" s="1099"/>
      <c r="D10" s="1100"/>
      <c r="E10" s="1101"/>
      <c r="F10" s="1102"/>
      <c r="G10" s="1102"/>
      <c r="H10" s="1102"/>
      <c r="I10" s="1102"/>
      <c r="J10" s="1102"/>
      <c r="K10" s="1102"/>
      <c r="L10" s="1102"/>
      <c r="M10" s="1102"/>
      <c r="N10" s="1102"/>
      <c r="O10" s="1102"/>
      <c r="P10" s="1102"/>
      <c r="Q10" s="1102"/>
      <c r="R10" s="1102"/>
      <c r="S10" s="1102"/>
      <c r="T10" s="1102"/>
      <c r="U10" s="1102"/>
      <c r="V10" s="1102"/>
      <c r="W10" s="1102"/>
      <c r="X10" s="1102"/>
      <c r="Y10" s="1102"/>
      <c r="Z10" s="1102"/>
      <c r="AA10" s="1102"/>
      <c r="AB10" s="1102"/>
      <c r="AC10" s="1102"/>
      <c r="AD10" s="1102"/>
      <c r="AE10" s="1102"/>
      <c r="AF10" s="1102"/>
      <c r="AG10" s="1102"/>
      <c r="AH10" s="1102"/>
      <c r="AI10" s="1105"/>
      <c r="AJ10" s="1104"/>
      <c r="AK10" s="1104"/>
      <c r="AL10" s="1104"/>
      <c r="AM10" s="1104"/>
      <c r="AN10" s="1104"/>
    </row>
    <row r="11" spans="2:40" ht="6.75" customHeight="1" x14ac:dyDescent="0.15">
      <c r="B11" s="1088" t="s">
        <v>286</v>
      </c>
      <c r="C11" s="1089"/>
      <c r="D11" s="1090"/>
      <c r="E11" s="1101"/>
      <c r="F11" s="1102"/>
      <c r="G11" s="1102"/>
      <c r="H11" s="1102"/>
      <c r="I11" s="1102"/>
      <c r="J11" s="1102"/>
      <c r="K11" s="1102"/>
      <c r="L11" s="1102"/>
      <c r="M11" s="1102"/>
      <c r="N11" s="1102"/>
      <c r="O11" s="1102"/>
      <c r="P11" s="1102"/>
      <c r="Q11" s="1102"/>
      <c r="R11" s="1102"/>
      <c r="S11" s="1102"/>
      <c r="T11" s="1102"/>
      <c r="U11" s="1102"/>
      <c r="V11" s="1102"/>
      <c r="W11" s="1102"/>
      <c r="X11" s="1102"/>
      <c r="Y11" s="1102"/>
      <c r="Z11" s="1102"/>
      <c r="AA11" s="1102"/>
      <c r="AB11" s="1102"/>
      <c r="AC11" s="1102"/>
      <c r="AD11" s="1102"/>
      <c r="AE11" s="1102"/>
      <c r="AF11" s="1102"/>
      <c r="AG11" s="1102"/>
      <c r="AH11" s="1102"/>
      <c r="AI11" s="1105"/>
      <c r="AJ11" s="1104"/>
      <c r="AK11" s="1104"/>
      <c r="AL11" s="1104"/>
      <c r="AM11" s="1104"/>
      <c r="AN11" s="1104"/>
    </row>
    <row r="12" spans="2:40" ht="15" customHeight="1" x14ac:dyDescent="0.15">
      <c r="B12" s="1091"/>
      <c r="C12" s="1092"/>
      <c r="D12" s="1093"/>
      <c r="E12" s="1101"/>
      <c r="F12" s="1102"/>
      <c r="G12" s="1102"/>
      <c r="H12" s="1102"/>
      <c r="I12" s="1102"/>
      <c r="J12" s="1102"/>
      <c r="K12" s="1102"/>
      <c r="L12" s="1102"/>
      <c r="M12" s="1102"/>
      <c r="N12" s="1102"/>
      <c r="O12" s="1102"/>
      <c r="P12" s="1102"/>
      <c r="Q12" s="1102"/>
      <c r="R12" s="1102"/>
      <c r="S12" s="1102"/>
      <c r="T12" s="1102"/>
      <c r="U12" s="1102"/>
      <c r="V12" s="1102"/>
      <c r="W12" s="1102"/>
      <c r="X12" s="1102"/>
      <c r="Y12" s="1102"/>
      <c r="Z12" s="1102"/>
      <c r="AA12" s="1102"/>
      <c r="AB12" s="1102"/>
      <c r="AC12" s="1102"/>
      <c r="AD12" s="1102"/>
      <c r="AE12" s="1102"/>
      <c r="AF12" s="1102"/>
      <c r="AG12" s="1102"/>
      <c r="AH12" s="1102"/>
      <c r="AI12" s="1105"/>
      <c r="AJ12" s="1104"/>
      <c r="AK12" s="1104"/>
      <c r="AL12" s="1104"/>
      <c r="AM12" s="1104"/>
      <c r="AN12" s="1104"/>
    </row>
    <row r="13" spans="2:40" ht="15" customHeight="1" x14ac:dyDescent="0.15">
      <c r="B13" s="1107"/>
      <c r="C13" s="1107"/>
      <c r="D13" s="1107"/>
      <c r="E13" s="1109" t="s">
        <v>198</v>
      </c>
      <c r="F13" s="1110"/>
      <c r="G13" s="1110"/>
      <c r="H13" s="1110"/>
      <c r="I13" s="1110"/>
      <c r="J13" s="1110"/>
      <c r="K13" s="1110"/>
      <c r="L13" s="1110"/>
      <c r="M13" s="1110"/>
      <c r="N13" s="1110"/>
      <c r="O13" s="1110"/>
      <c r="P13" s="1110"/>
      <c r="Q13" s="1110"/>
      <c r="R13" s="1110"/>
      <c r="S13" s="1110"/>
      <c r="T13" s="1113" t="s">
        <v>287</v>
      </c>
      <c r="U13" s="1113"/>
      <c r="V13" s="1113"/>
      <c r="W13" s="1113"/>
      <c r="X13" s="1113"/>
      <c r="Y13" s="1113"/>
      <c r="Z13" s="1113"/>
      <c r="AA13" s="1113"/>
      <c r="AB13" s="1113"/>
      <c r="AC13" s="1113"/>
      <c r="AD13" s="1113"/>
      <c r="AE13" s="1113"/>
      <c r="AF13" s="1113"/>
      <c r="AG13" s="1113"/>
      <c r="AH13" s="1113"/>
      <c r="AI13" s="1115" t="s">
        <v>196</v>
      </c>
      <c r="AJ13" s="1115"/>
      <c r="AK13" s="1115"/>
      <c r="AL13" s="1115"/>
      <c r="AM13" s="1115"/>
      <c r="AN13" s="1116"/>
    </row>
    <row r="14" spans="2:40" ht="15" customHeight="1" x14ac:dyDescent="0.15">
      <c r="B14" s="1108"/>
      <c r="C14" s="1108"/>
      <c r="D14" s="1108"/>
      <c r="E14" s="1111"/>
      <c r="F14" s="1112"/>
      <c r="G14" s="1112"/>
      <c r="H14" s="1112"/>
      <c r="I14" s="1112"/>
      <c r="J14" s="1112"/>
      <c r="K14" s="1112"/>
      <c r="L14" s="1112"/>
      <c r="M14" s="1112"/>
      <c r="N14" s="1112"/>
      <c r="O14" s="1112"/>
      <c r="P14" s="1112"/>
      <c r="Q14" s="1112"/>
      <c r="R14" s="1112"/>
      <c r="S14" s="1112"/>
      <c r="T14" s="1114"/>
      <c r="U14" s="1114"/>
      <c r="V14" s="1114"/>
      <c r="W14" s="1114"/>
      <c r="X14" s="1114"/>
      <c r="Y14" s="1114"/>
      <c r="Z14" s="1114"/>
      <c r="AA14" s="1114"/>
      <c r="AB14" s="1114"/>
      <c r="AC14" s="1114"/>
      <c r="AD14" s="1114"/>
      <c r="AE14" s="1114"/>
      <c r="AF14" s="1114"/>
      <c r="AG14" s="1114"/>
      <c r="AH14" s="1114"/>
      <c r="AI14" s="1117"/>
      <c r="AJ14" s="1117"/>
      <c r="AK14" s="1117"/>
      <c r="AL14" s="1117"/>
      <c r="AM14" s="1117"/>
      <c r="AN14" s="1118"/>
    </row>
    <row r="15" spans="2:40" ht="15" customHeight="1" x14ac:dyDescent="0.15">
      <c r="B15" s="1108"/>
      <c r="C15" s="1108"/>
      <c r="D15" s="1108"/>
      <c r="E15" s="1111"/>
      <c r="F15" s="1112"/>
      <c r="G15" s="1112"/>
      <c r="H15" s="1112"/>
      <c r="I15" s="1112"/>
      <c r="J15" s="1112"/>
      <c r="K15" s="1112"/>
      <c r="L15" s="1112"/>
      <c r="M15" s="1112"/>
      <c r="N15" s="1112"/>
      <c r="O15" s="1112"/>
      <c r="P15" s="1112"/>
      <c r="Q15" s="1112"/>
      <c r="R15" s="1112"/>
      <c r="S15" s="1112"/>
      <c r="T15" s="1114"/>
      <c r="U15" s="1114"/>
      <c r="V15" s="1114"/>
      <c r="W15" s="1114"/>
      <c r="X15" s="1114"/>
      <c r="Y15" s="1114"/>
      <c r="Z15" s="1114"/>
      <c r="AA15" s="1114"/>
      <c r="AB15" s="1114"/>
      <c r="AC15" s="1114"/>
      <c r="AD15" s="1114"/>
      <c r="AE15" s="1114"/>
      <c r="AF15" s="1114"/>
      <c r="AG15" s="1114"/>
      <c r="AH15" s="1114"/>
      <c r="AI15" s="1117"/>
      <c r="AJ15" s="1117"/>
      <c r="AK15" s="1117"/>
      <c r="AL15" s="1117"/>
      <c r="AM15" s="1117"/>
      <c r="AN15" s="1118"/>
    </row>
    <row r="16" spans="2:40" ht="15" customHeight="1" x14ac:dyDescent="0.15">
      <c r="B16" s="1108"/>
      <c r="C16" s="1108"/>
      <c r="D16" s="1108"/>
      <c r="E16" s="1111" t="s">
        <v>197</v>
      </c>
      <c r="F16" s="1112"/>
      <c r="G16" s="1112"/>
      <c r="H16" s="1112"/>
      <c r="I16" s="1112"/>
      <c r="J16" s="1112"/>
      <c r="K16" s="1112"/>
      <c r="L16" s="1112"/>
      <c r="M16" s="1112"/>
      <c r="N16" s="1112"/>
      <c r="O16" s="1112"/>
      <c r="P16" s="1112"/>
      <c r="Q16" s="1112"/>
      <c r="R16" s="1112"/>
      <c r="S16" s="1112"/>
      <c r="T16" s="1114"/>
      <c r="U16" s="1114"/>
      <c r="V16" s="1114"/>
      <c r="W16" s="1114"/>
      <c r="X16" s="1114"/>
      <c r="Y16" s="1114"/>
      <c r="Z16" s="1114"/>
      <c r="AA16" s="1114"/>
      <c r="AB16" s="1114"/>
      <c r="AC16" s="1114"/>
      <c r="AD16" s="1114"/>
      <c r="AE16" s="1114"/>
      <c r="AF16" s="1114"/>
      <c r="AG16" s="1114"/>
      <c r="AH16" s="1114"/>
      <c r="AI16" s="1117"/>
      <c r="AJ16" s="1117"/>
      <c r="AK16" s="1117"/>
      <c r="AL16" s="1117"/>
      <c r="AM16" s="1117"/>
      <c r="AN16" s="1118"/>
    </row>
    <row r="17" spans="2:40" ht="15" customHeight="1" x14ac:dyDescent="0.15">
      <c r="B17" s="1108"/>
      <c r="C17" s="1108"/>
      <c r="D17" s="1108"/>
      <c r="E17" s="1111"/>
      <c r="F17" s="1112"/>
      <c r="G17" s="1112"/>
      <c r="H17" s="1112"/>
      <c r="I17" s="1112"/>
      <c r="J17" s="1112"/>
      <c r="K17" s="1112"/>
      <c r="L17" s="1112"/>
      <c r="M17" s="1112"/>
      <c r="N17" s="1112"/>
      <c r="O17" s="1112"/>
      <c r="P17" s="1112"/>
      <c r="Q17" s="1112"/>
      <c r="R17" s="1112"/>
      <c r="S17" s="1112"/>
      <c r="T17" s="1114"/>
      <c r="U17" s="1114"/>
      <c r="V17" s="1114"/>
      <c r="W17" s="1114"/>
      <c r="X17" s="1114"/>
      <c r="Y17" s="1114"/>
      <c r="Z17" s="1114"/>
      <c r="AA17" s="1114"/>
      <c r="AB17" s="1114"/>
      <c r="AC17" s="1114"/>
      <c r="AD17" s="1114"/>
      <c r="AE17" s="1114"/>
      <c r="AF17" s="1114"/>
      <c r="AG17" s="1114"/>
      <c r="AH17" s="1114"/>
      <c r="AI17" s="1117"/>
      <c r="AJ17" s="1117"/>
      <c r="AK17" s="1117"/>
      <c r="AL17" s="1117"/>
      <c r="AM17" s="1117"/>
      <c r="AN17" s="1118"/>
    </row>
    <row r="18" spans="2:40" ht="15" customHeight="1" x14ac:dyDescent="0.15">
      <c r="B18" s="1121"/>
      <c r="C18" s="1121"/>
      <c r="D18" s="1121"/>
      <c r="E18" s="1122"/>
      <c r="F18" s="1123"/>
      <c r="G18" s="1123"/>
      <c r="H18" s="1123"/>
      <c r="I18" s="1123"/>
      <c r="J18" s="1123"/>
      <c r="K18" s="1123"/>
      <c r="L18" s="1123"/>
      <c r="M18" s="1123"/>
      <c r="N18" s="1123"/>
      <c r="O18" s="1123"/>
      <c r="P18" s="1123"/>
      <c r="Q18" s="1123"/>
      <c r="R18" s="1123"/>
      <c r="S18" s="1123"/>
      <c r="T18" s="1124"/>
      <c r="U18" s="1124"/>
      <c r="V18" s="1124"/>
      <c r="W18" s="1124"/>
      <c r="X18" s="1124"/>
      <c r="Y18" s="1124"/>
      <c r="Z18" s="1124"/>
      <c r="AA18" s="1124"/>
      <c r="AB18" s="1124"/>
      <c r="AC18" s="1124"/>
      <c r="AD18" s="1124"/>
      <c r="AE18" s="1124"/>
      <c r="AF18" s="1124"/>
      <c r="AG18" s="1124"/>
      <c r="AH18" s="1124"/>
      <c r="AI18" s="1119"/>
      <c r="AJ18" s="1119"/>
      <c r="AK18" s="1119"/>
      <c r="AL18" s="1119"/>
      <c r="AM18" s="1119"/>
      <c r="AN18" s="1120"/>
    </row>
    <row r="19" spans="2:40" ht="15" customHeight="1" x14ac:dyDescent="0.15">
      <c r="B19" s="1125"/>
      <c r="C19" s="1125"/>
      <c r="D19" s="1125"/>
      <c r="E19" s="1126" t="s">
        <v>195</v>
      </c>
      <c r="F19" s="1127"/>
      <c r="G19" s="1127"/>
      <c r="H19" s="1127"/>
      <c r="I19" s="1127"/>
      <c r="J19" s="1127"/>
      <c r="K19" s="1127"/>
      <c r="L19" s="1127"/>
      <c r="M19" s="1127"/>
      <c r="N19" s="1127"/>
      <c r="O19" s="1127"/>
      <c r="P19" s="1127"/>
      <c r="Q19" s="1127"/>
      <c r="R19" s="1127"/>
      <c r="S19" s="1127"/>
      <c r="T19" s="1128" t="s">
        <v>193</v>
      </c>
      <c r="U19" s="1128"/>
      <c r="V19" s="1128"/>
      <c r="W19" s="1128"/>
      <c r="X19" s="1128"/>
      <c r="Y19" s="1128"/>
      <c r="Z19" s="1128"/>
      <c r="AA19" s="1128"/>
      <c r="AB19" s="1128"/>
      <c r="AC19" s="1128"/>
      <c r="AD19" s="1128"/>
      <c r="AE19" s="1128"/>
      <c r="AF19" s="1128"/>
      <c r="AG19" s="1128"/>
      <c r="AH19" s="1128"/>
      <c r="AI19" s="1129" t="s">
        <v>194</v>
      </c>
      <c r="AJ19" s="1130"/>
      <c r="AK19" s="1130"/>
      <c r="AL19" s="1130"/>
      <c r="AM19" s="1130"/>
      <c r="AN19" s="1130"/>
    </row>
    <row r="20" spans="2:40" ht="15" customHeight="1" x14ac:dyDescent="0.15">
      <c r="B20" s="1125"/>
      <c r="C20" s="1125"/>
      <c r="D20" s="1125"/>
      <c r="E20" s="1126"/>
      <c r="F20" s="1127"/>
      <c r="G20" s="1127"/>
      <c r="H20" s="1127"/>
      <c r="I20" s="1127"/>
      <c r="J20" s="1127"/>
      <c r="K20" s="1127"/>
      <c r="L20" s="1127"/>
      <c r="M20" s="1127"/>
      <c r="N20" s="1127"/>
      <c r="O20" s="1127"/>
      <c r="P20" s="1127"/>
      <c r="Q20" s="1127"/>
      <c r="R20" s="1127"/>
      <c r="S20" s="1127"/>
      <c r="T20" s="1128"/>
      <c r="U20" s="1128"/>
      <c r="V20" s="1128"/>
      <c r="W20" s="1128"/>
      <c r="X20" s="1128"/>
      <c r="Y20" s="1128"/>
      <c r="Z20" s="1128"/>
      <c r="AA20" s="1128"/>
      <c r="AB20" s="1128"/>
      <c r="AC20" s="1128"/>
      <c r="AD20" s="1128"/>
      <c r="AE20" s="1128"/>
      <c r="AF20" s="1128"/>
      <c r="AG20" s="1128"/>
      <c r="AH20" s="1128"/>
      <c r="AI20" s="1129"/>
      <c r="AJ20" s="1130"/>
      <c r="AK20" s="1130"/>
      <c r="AL20" s="1130"/>
      <c r="AM20" s="1130"/>
      <c r="AN20" s="1130"/>
    </row>
    <row r="21" spans="2:40" ht="15" customHeight="1" x14ac:dyDescent="0.15">
      <c r="B21" s="1107"/>
      <c r="C21" s="1107"/>
      <c r="D21" s="1107"/>
      <c r="E21" s="1132" t="s">
        <v>414</v>
      </c>
      <c r="F21" s="1133"/>
      <c r="G21" s="1133"/>
      <c r="H21" s="1133"/>
      <c r="I21" s="1133"/>
      <c r="J21" s="1133"/>
      <c r="K21" s="1133"/>
      <c r="L21" s="1133"/>
      <c r="M21" s="1133"/>
      <c r="N21" s="1133"/>
      <c r="O21" s="1133"/>
      <c r="P21" s="1133"/>
      <c r="Q21" s="1133"/>
      <c r="R21" s="1133"/>
      <c r="S21" s="1133"/>
      <c r="T21" s="1113"/>
      <c r="U21" s="1113"/>
      <c r="V21" s="1113"/>
      <c r="W21" s="1113"/>
      <c r="X21" s="1113"/>
      <c r="Y21" s="1113"/>
      <c r="Z21" s="1113"/>
      <c r="AA21" s="1113"/>
      <c r="AB21" s="1113"/>
      <c r="AC21" s="1113"/>
      <c r="AD21" s="1113"/>
      <c r="AE21" s="1113"/>
      <c r="AF21" s="1113"/>
      <c r="AG21" s="1113"/>
      <c r="AH21" s="1113"/>
      <c r="AI21" s="1115" t="s">
        <v>191</v>
      </c>
      <c r="AJ21" s="1115"/>
      <c r="AK21" s="1115"/>
      <c r="AL21" s="1115"/>
      <c r="AM21" s="1115"/>
      <c r="AN21" s="1116"/>
    </row>
    <row r="22" spans="2:40" ht="15" customHeight="1" x14ac:dyDescent="0.15">
      <c r="B22" s="1131"/>
      <c r="C22" s="1131"/>
      <c r="D22" s="1131"/>
      <c r="E22" s="1134"/>
      <c r="F22" s="1135"/>
      <c r="G22" s="1135"/>
      <c r="H22" s="1135"/>
      <c r="I22" s="1135"/>
      <c r="J22" s="1135"/>
      <c r="K22" s="1135"/>
      <c r="L22" s="1135"/>
      <c r="M22" s="1135"/>
      <c r="N22" s="1135"/>
      <c r="O22" s="1135"/>
      <c r="P22" s="1135"/>
      <c r="Q22" s="1135"/>
      <c r="R22" s="1135"/>
      <c r="S22" s="1135"/>
      <c r="T22" s="1138"/>
      <c r="U22" s="1138"/>
      <c r="V22" s="1138"/>
      <c r="W22" s="1138"/>
      <c r="X22" s="1138"/>
      <c r="Y22" s="1138"/>
      <c r="Z22" s="1138"/>
      <c r="AA22" s="1138"/>
      <c r="AB22" s="1138"/>
      <c r="AC22" s="1138"/>
      <c r="AD22" s="1138"/>
      <c r="AE22" s="1138"/>
      <c r="AF22" s="1138"/>
      <c r="AG22" s="1138"/>
      <c r="AH22" s="1138"/>
      <c r="AI22" s="1117"/>
      <c r="AJ22" s="1117"/>
      <c r="AK22" s="1117"/>
      <c r="AL22" s="1117"/>
      <c r="AM22" s="1117"/>
      <c r="AN22" s="1118"/>
    </row>
    <row r="23" spans="2:40" ht="15" customHeight="1" x14ac:dyDescent="0.15">
      <c r="B23" s="1108"/>
      <c r="C23" s="1108"/>
      <c r="D23" s="1108"/>
      <c r="E23" s="1136"/>
      <c r="F23" s="1137"/>
      <c r="G23" s="1137"/>
      <c r="H23" s="1137"/>
      <c r="I23" s="1137"/>
      <c r="J23" s="1137"/>
      <c r="K23" s="1137"/>
      <c r="L23" s="1137"/>
      <c r="M23" s="1137"/>
      <c r="N23" s="1137"/>
      <c r="O23" s="1137"/>
      <c r="P23" s="1137"/>
      <c r="Q23" s="1137"/>
      <c r="R23" s="1137"/>
      <c r="S23" s="1137"/>
      <c r="T23" s="1114"/>
      <c r="U23" s="1114"/>
      <c r="V23" s="1114"/>
      <c r="W23" s="1114"/>
      <c r="X23" s="1114"/>
      <c r="Y23" s="1114"/>
      <c r="Z23" s="1114"/>
      <c r="AA23" s="1114"/>
      <c r="AB23" s="1114"/>
      <c r="AC23" s="1114"/>
      <c r="AD23" s="1114"/>
      <c r="AE23" s="1114"/>
      <c r="AF23" s="1114"/>
      <c r="AG23" s="1114"/>
      <c r="AH23" s="1114"/>
      <c r="AI23" s="1117"/>
      <c r="AJ23" s="1117"/>
      <c r="AK23" s="1117"/>
      <c r="AL23" s="1117"/>
      <c r="AM23" s="1117"/>
      <c r="AN23" s="1118"/>
    </row>
    <row r="24" spans="2:40" ht="15" customHeight="1" x14ac:dyDescent="0.15">
      <c r="B24" s="1108"/>
      <c r="C24" s="1108"/>
      <c r="D24" s="1108"/>
      <c r="E24" s="1111" t="s">
        <v>192</v>
      </c>
      <c r="F24" s="1112"/>
      <c r="G24" s="1112"/>
      <c r="H24" s="1112"/>
      <c r="I24" s="1112"/>
      <c r="J24" s="1112"/>
      <c r="K24" s="1112"/>
      <c r="L24" s="1112"/>
      <c r="M24" s="1112"/>
      <c r="N24" s="1112"/>
      <c r="O24" s="1112"/>
      <c r="P24" s="1112"/>
      <c r="Q24" s="1112"/>
      <c r="R24" s="1112"/>
      <c r="S24" s="1112"/>
      <c r="T24" s="1114"/>
      <c r="U24" s="1114"/>
      <c r="V24" s="1114"/>
      <c r="W24" s="1114"/>
      <c r="X24" s="1114"/>
      <c r="Y24" s="1114"/>
      <c r="Z24" s="1114"/>
      <c r="AA24" s="1114"/>
      <c r="AB24" s="1114"/>
      <c r="AC24" s="1114"/>
      <c r="AD24" s="1114"/>
      <c r="AE24" s="1114"/>
      <c r="AF24" s="1114"/>
      <c r="AG24" s="1114"/>
      <c r="AH24" s="1114"/>
      <c r="AI24" s="1117"/>
      <c r="AJ24" s="1117"/>
      <c r="AK24" s="1117"/>
      <c r="AL24" s="1117"/>
      <c r="AM24" s="1117"/>
      <c r="AN24" s="1118"/>
    </row>
    <row r="25" spans="2:40" ht="15" customHeight="1" x14ac:dyDescent="0.15">
      <c r="B25" s="1108"/>
      <c r="C25" s="1108"/>
      <c r="D25" s="1108"/>
      <c r="E25" s="1111"/>
      <c r="F25" s="1112"/>
      <c r="G25" s="1112"/>
      <c r="H25" s="1112"/>
      <c r="I25" s="1112"/>
      <c r="J25" s="1112"/>
      <c r="K25" s="1112"/>
      <c r="L25" s="1112"/>
      <c r="M25" s="1112"/>
      <c r="N25" s="1112"/>
      <c r="O25" s="1112"/>
      <c r="P25" s="1112"/>
      <c r="Q25" s="1112"/>
      <c r="R25" s="1112"/>
      <c r="S25" s="1112"/>
      <c r="T25" s="1114"/>
      <c r="U25" s="1114"/>
      <c r="V25" s="1114"/>
      <c r="W25" s="1114"/>
      <c r="X25" s="1114"/>
      <c r="Y25" s="1114"/>
      <c r="Z25" s="1114"/>
      <c r="AA25" s="1114"/>
      <c r="AB25" s="1114"/>
      <c r="AC25" s="1114"/>
      <c r="AD25" s="1114"/>
      <c r="AE25" s="1114"/>
      <c r="AF25" s="1114"/>
      <c r="AG25" s="1114"/>
      <c r="AH25" s="1114"/>
      <c r="AI25" s="1117"/>
      <c r="AJ25" s="1117"/>
      <c r="AK25" s="1117"/>
      <c r="AL25" s="1117"/>
      <c r="AM25" s="1117"/>
      <c r="AN25" s="1118"/>
    </row>
    <row r="26" spans="2:40" ht="15" customHeight="1" x14ac:dyDescent="0.15">
      <c r="B26" s="1139"/>
      <c r="C26" s="1140"/>
      <c r="D26" s="1141"/>
      <c r="E26" s="1148" t="s">
        <v>415</v>
      </c>
      <c r="F26" s="1149"/>
      <c r="G26" s="1149"/>
      <c r="H26" s="1149"/>
      <c r="I26" s="1149"/>
      <c r="J26" s="1149"/>
      <c r="K26" s="1149"/>
      <c r="L26" s="1149"/>
      <c r="M26" s="1149"/>
      <c r="N26" s="1149"/>
      <c r="O26" s="1149"/>
      <c r="P26" s="1149"/>
      <c r="Q26" s="1149"/>
      <c r="R26" s="1149"/>
      <c r="S26" s="1150"/>
      <c r="T26" s="1157"/>
      <c r="U26" s="1158"/>
      <c r="V26" s="1158"/>
      <c r="W26" s="1158"/>
      <c r="X26" s="1158"/>
      <c r="Y26" s="1158"/>
      <c r="Z26" s="1158"/>
      <c r="AA26" s="1158"/>
      <c r="AB26" s="1158"/>
      <c r="AC26" s="1158"/>
      <c r="AD26" s="1158"/>
      <c r="AE26" s="1158"/>
      <c r="AF26" s="1158"/>
      <c r="AG26" s="1158"/>
      <c r="AH26" s="1159"/>
      <c r="AI26" s="1117"/>
      <c r="AJ26" s="1117"/>
      <c r="AK26" s="1117"/>
      <c r="AL26" s="1117"/>
      <c r="AM26" s="1117"/>
      <c r="AN26" s="1118"/>
    </row>
    <row r="27" spans="2:40" ht="15" customHeight="1" x14ac:dyDescent="0.15">
      <c r="B27" s="1142"/>
      <c r="C27" s="1143"/>
      <c r="D27" s="1144"/>
      <c r="E27" s="1151"/>
      <c r="F27" s="1152"/>
      <c r="G27" s="1152"/>
      <c r="H27" s="1152"/>
      <c r="I27" s="1152"/>
      <c r="J27" s="1152"/>
      <c r="K27" s="1152"/>
      <c r="L27" s="1152"/>
      <c r="M27" s="1152"/>
      <c r="N27" s="1152"/>
      <c r="O27" s="1152"/>
      <c r="P27" s="1152"/>
      <c r="Q27" s="1152"/>
      <c r="R27" s="1152"/>
      <c r="S27" s="1153"/>
      <c r="T27" s="1160"/>
      <c r="U27" s="807"/>
      <c r="V27" s="807"/>
      <c r="W27" s="807"/>
      <c r="X27" s="807"/>
      <c r="Y27" s="807"/>
      <c r="Z27" s="807"/>
      <c r="AA27" s="807"/>
      <c r="AB27" s="807"/>
      <c r="AC27" s="807"/>
      <c r="AD27" s="807"/>
      <c r="AE27" s="807"/>
      <c r="AF27" s="807"/>
      <c r="AG27" s="807"/>
      <c r="AH27" s="1161"/>
      <c r="AI27" s="1117"/>
      <c r="AJ27" s="1117"/>
      <c r="AK27" s="1117"/>
      <c r="AL27" s="1117"/>
      <c r="AM27" s="1117"/>
      <c r="AN27" s="1118"/>
    </row>
    <row r="28" spans="2:40" ht="15" customHeight="1" x14ac:dyDescent="0.15">
      <c r="B28" s="1142"/>
      <c r="C28" s="1143"/>
      <c r="D28" s="1144"/>
      <c r="E28" s="1151"/>
      <c r="F28" s="1152"/>
      <c r="G28" s="1152"/>
      <c r="H28" s="1152"/>
      <c r="I28" s="1152"/>
      <c r="J28" s="1152"/>
      <c r="K28" s="1152"/>
      <c r="L28" s="1152"/>
      <c r="M28" s="1152"/>
      <c r="N28" s="1152"/>
      <c r="O28" s="1152"/>
      <c r="P28" s="1152"/>
      <c r="Q28" s="1152"/>
      <c r="R28" s="1152"/>
      <c r="S28" s="1153"/>
      <c r="T28" s="1160"/>
      <c r="U28" s="807"/>
      <c r="V28" s="807"/>
      <c r="W28" s="807"/>
      <c r="X28" s="807"/>
      <c r="Y28" s="807"/>
      <c r="Z28" s="807"/>
      <c r="AA28" s="807"/>
      <c r="AB28" s="807"/>
      <c r="AC28" s="807"/>
      <c r="AD28" s="807"/>
      <c r="AE28" s="807"/>
      <c r="AF28" s="807"/>
      <c r="AG28" s="807"/>
      <c r="AH28" s="1161"/>
      <c r="AI28" s="1117"/>
      <c r="AJ28" s="1117"/>
      <c r="AK28" s="1117"/>
      <c r="AL28" s="1117"/>
      <c r="AM28" s="1117"/>
      <c r="AN28" s="1118"/>
    </row>
    <row r="29" spans="2:40" ht="15" customHeight="1" x14ac:dyDescent="0.15">
      <c r="B29" s="1145"/>
      <c r="C29" s="1146"/>
      <c r="D29" s="1147"/>
      <c r="E29" s="1154"/>
      <c r="F29" s="1155"/>
      <c r="G29" s="1155"/>
      <c r="H29" s="1155"/>
      <c r="I29" s="1155"/>
      <c r="J29" s="1155"/>
      <c r="K29" s="1155"/>
      <c r="L29" s="1155"/>
      <c r="M29" s="1155"/>
      <c r="N29" s="1155"/>
      <c r="O29" s="1155"/>
      <c r="P29" s="1155"/>
      <c r="Q29" s="1155"/>
      <c r="R29" s="1155"/>
      <c r="S29" s="1156"/>
      <c r="T29" s="1162"/>
      <c r="U29" s="1163"/>
      <c r="V29" s="1163"/>
      <c r="W29" s="1163"/>
      <c r="X29" s="1163"/>
      <c r="Y29" s="1163"/>
      <c r="Z29" s="1163"/>
      <c r="AA29" s="1163"/>
      <c r="AB29" s="1163"/>
      <c r="AC29" s="1163"/>
      <c r="AD29" s="1163"/>
      <c r="AE29" s="1163"/>
      <c r="AF29" s="1163"/>
      <c r="AG29" s="1163"/>
      <c r="AH29" s="1164"/>
      <c r="AI29" s="1117"/>
      <c r="AJ29" s="1117"/>
      <c r="AK29" s="1117"/>
      <c r="AL29" s="1117"/>
      <c r="AM29" s="1117"/>
      <c r="AN29" s="1118"/>
    </row>
    <row r="30" spans="2:40" ht="15" customHeight="1" x14ac:dyDescent="0.15">
      <c r="B30" s="1165"/>
      <c r="C30" s="1166"/>
      <c r="D30" s="1167"/>
      <c r="E30" s="1168" t="s">
        <v>416</v>
      </c>
      <c r="F30" s="1169"/>
      <c r="G30" s="1169"/>
      <c r="H30" s="1169"/>
      <c r="I30" s="1169"/>
      <c r="J30" s="1169"/>
      <c r="K30" s="1169"/>
      <c r="L30" s="1169"/>
      <c r="M30" s="1169"/>
      <c r="N30" s="1169"/>
      <c r="O30" s="1169"/>
      <c r="P30" s="1169"/>
      <c r="Q30" s="1169"/>
      <c r="R30" s="1169"/>
      <c r="S30" s="1170"/>
      <c r="T30" s="1177"/>
      <c r="U30" s="1178"/>
      <c r="V30" s="1178"/>
      <c r="W30" s="1178"/>
      <c r="X30" s="1178"/>
      <c r="Y30" s="1178"/>
      <c r="Z30" s="1178"/>
      <c r="AA30" s="1178"/>
      <c r="AB30" s="1178"/>
      <c r="AC30" s="1178"/>
      <c r="AD30" s="1178"/>
      <c r="AE30" s="1178"/>
      <c r="AF30" s="1178"/>
      <c r="AG30" s="1178"/>
      <c r="AH30" s="1179"/>
      <c r="AI30" s="1119"/>
      <c r="AJ30" s="1119"/>
      <c r="AK30" s="1119"/>
      <c r="AL30" s="1119"/>
      <c r="AM30" s="1119"/>
      <c r="AN30" s="1120"/>
    </row>
    <row r="31" spans="2:40" ht="15" customHeight="1" x14ac:dyDescent="0.15">
      <c r="B31" s="1125"/>
      <c r="C31" s="1125"/>
      <c r="D31" s="1125"/>
      <c r="E31" s="1126" t="s">
        <v>190</v>
      </c>
      <c r="F31" s="1127"/>
      <c r="G31" s="1127"/>
      <c r="H31" s="1127"/>
      <c r="I31" s="1127"/>
      <c r="J31" s="1127"/>
      <c r="K31" s="1127"/>
      <c r="L31" s="1127"/>
      <c r="M31" s="1127"/>
      <c r="N31" s="1127"/>
      <c r="O31" s="1127"/>
      <c r="P31" s="1127"/>
      <c r="Q31" s="1127"/>
      <c r="R31" s="1127"/>
      <c r="S31" s="1127"/>
      <c r="T31" s="1128" t="s">
        <v>188</v>
      </c>
      <c r="U31" s="1128"/>
      <c r="V31" s="1128"/>
      <c r="W31" s="1128"/>
      <c r="X31" s="1128"/>
      <c r="Y31" s="1128"/>
      <c r="Z31" s="1128"/>
      <c r="AA31" s="1128"/>
      <c r="AB31" s="1128"/>
      <c r="AC31" s="1128"/>
      <c r="AD31" s="1128"/>
      <c r="AE31" s="1128"/>
      <c r="AF31" s="1128"/>
      <c r="AG31" s="1128"/>
      <c r="AH31" s="1128"/>
      <c r="AI31" s="1129" t="s">
        <v>189</v>
      </c>
      <c r="AJ31" s="1130"/>
      <c r="AK31" s="1130"/>
      <c r="AL31" s="1130"/>
      <c r="AM31" s="1130"/>
      <c r="AN31" s="1130"/>
    </row>
    <row r="32" spans="2:40" ht="15" customHeight="1" x14ac:dyDescent="0.15">
      <c r="B32" s="1125"/>
      <c r="C32" s="1125"/>
      <c r="D32" s="1125"/>
      <c r="E32" s="1126"/>
      <c r="F32" s="1127"/>
      <c r="G32" s="1127"/>
      <c r="H32" s="1127"/>
      <c r="I32" s="1127"/>
      <c r="J32" s="1127"/>
      <c r="K32" s="1127"/>
      <c r="L32" s="1127"/>
      <c r="M32" s="1127"/>
      <c r="N32" s="1127"/>
      <c r="O32" s="1127"/>
      <c r="P32" s="1127"/>
      <c r="Q32" s="1127"/>
      <c r="R32" s="1127"/>
      <c r="S32" s="1127"/>
      <c r="T32" s="1128"/>
      <c r="U32" s="1128"/>
      <c r="V32" s="1128"/>
      <c r="W32" s="1128"/>
      <c r="X32" s="1128"/>
      <c r="Y32" s="1128"/>
      <c r="Z32" s="1128"/>
      <c r="AA32" s="1128"/>
      <c r="AB32" s="1128"/>
      <c r="AC32" s="1128"/>
      <c r="AD32" s="1128"/>
      <c r="AE32" s="1128"/>
      <c r="AF32" s="1128"/>
      <c r="AG32" s="1128"/>
      <c r="AH32" s="1128"/>
      <c r="AI32" s="1129"/>
      <c r="AJ32" s="1130"/>
      <c r="AK32" s="1130"/>
      <c r="AL32" s="1130"/>
      <c r="AM32" s="1130"/>
      <c r="AN32" s="1130"/>
    </row>
    <row r="33" spans="2:40" ht="15" customHeight="1" x14ac:dyDescent="0.15">
      <c r="B33" s="1180"/>
      <c r="C33" s="1181"/>
      <c r="D33" s="1182"/>
      <c r="E33" s="1186" t="s">
        <v>417</v>
      </c>
      <c r="F33" s="1187"/>
      <c r="G33" s="1187"/>
      <c r="H33" s="1187"/>
      <c r="I33" s="1187"/>
      <c r="J33" s="1187"/>
      <c r="K33" s="1187"/>
      <c r="L33" s="1187"/>
      <c r="M33" s="1187"/>
      <c r="N33" s="1187"/>
      <c r="O33" s="1187"/>
      <c r="P33" s="1187"/>
      <c r="Q33" s="1187"/>
      <c r="R33" s="1187"/>
      <c r="S33" s="1188"/>
      <c r="T33" s="1195"/>
      <c r="U33" s="804"/>
      <c r="V33" s="804"/>
      <c r="W33" s="804"/>
      <c r="X33" s="804"/>
      <c r="Y33" s="804"/>
      <c r="Z33" s="804"/>
      <c r="AA33" s="804"/>
      <c r="AB33" s="804"/>
      <c r="AC33" s="804"/>
      <c r="AD33" s="804"/>
      <c r="AE33" s="804"/>
      <c r="AF33" s="804"/>
      <c r="AG33" s="804"/>
      <c r="AH33" s="1196"/>
      <c r="AI33" s="1115" t="s">
        <v>187</v>
      </c>
      <c r="AJ33" s="1115"/>
      <c r="AK33" s="1115"/>
      <c r="AL33" s="1115"/>
      <c r="AM33" s="1115"/>
      <c r="AN33" s="1116"/>
    </row>
    <row r="34" spans="2:40" ht="15" customHeight="1" x14ac:dyDescent="0.15">
      <c r="B34" s="1142"/>
      <c r="C34" s="1143"/>
      <c r="D34" s="1144"/>
      <c r="E34" s="1189"/>
      <c r="F34" s="1190"/>
      <c r="G34" s="1190"/>
      <c r="H34" s="1190"/>
      <c r="I34" s="1190"/>
      <c r="J34" s="1190"/>
      <c r="K34" s="1190"/>
      <c r="L34" s="1190"/>
      <c r="M34" s="1190"/>
      <c r="N34" s="1190"/>
      <c r="O34" s="1190"/>
      <c r="P34" s="1190"/>
      <c r="Q34" s="1190"/>
      <c r="R34" s="1190"/>
      <c r="S34" s="1191"/>
      <c r="T34" s="1160"/>
      <c r="U34" s="807"/>
      <c r="V34" s="807"/>
      <c r="W34" s="807"/>
      <c r="X34" s="807"/>
      <c r="Y34" s="807"/>
      <c r="Z34" s="807"/>
      <c r="AA34" s="807"/>
      <c r="AB34" s="807"/>
      <c r="AC34" s="807"/>
      <c r="AD34" s="807"/>
      <c r="AE34" s="807"/>
      <c r="AF34" s="807"/>
      <c r="AG34" s="807"/>
      <c r="AH34" s="1161"/>
      <c r="AI34" s="1117"/>
      <c r="AJ34" s="1117"/>
      <c r="AK34" s="1117"/>
      <c r="AL34" s="1117"/>
      <c r="AM34" s="1117"/>
      <c r="AN34" s="1118"/>
    </row>
    <row r="35" spans="2:40" ht="15" customHeight="1" x14ac:dyDescent="0.15">
      <c r="B35" s="1142"/>
      <c r="C35" s="1143"/>
      <c r="D35" s="1144"/>
      <c r="E35" s="1189"/>
      <c r="F35" s="1190"/>
      <c r="G35" s="1190"/>
      <c r="H35" s="1190"/>
      <c r="I35" s="1190"/>
      <c r="J35" s="1190"/>
      <c r="K35" s="1190"/>
      <c r="L35" s="1190"/>
      <c r="M35" s="1190"/>
      <c r="N35" s="1190"/>
      <c r="O35" s="1190"/>
      <c r="P35" s="1190"/>
      <c r="Q35" s="1190"/>
      <c r="R35" s="1190"/>
      <c r="S35" s="1191"/>
      <c r="T35" s="1160"/>
      <c r="U35" s="807"/>
      <c r="V35" s="807"/>
      <c r="W35" s="807"/>
      <c r="X35" s="807"/>
      <c r="Y35" s="807"/>
      <c r="Z35" s="807"/>
      <c r="AA35" s="807"/>
      <c r="AB35" s="807"/>
      <c r="AC35" s="807"/>
      <c r="AD35" s="807"/>
      <c r="AE35" s="807"/>
      <c r="AF35" s="807"/>
      <c r="AG35" s="807"/>
      <c r="AH35" s="1161"/>
      <c r="AI35" s="1117"/>
      <c r="AJ35" s="1117"/>
      <c r="AK35" s="1117"/>
      <c r="AL35" s="1117"/>
      <c r="AM35" s="1117"/>
      <c r="AN35" s="1118"/>
    </row>
    <row r="36" spans="2:40" ht="15" customHeight="1" x14ac:dyDescent="0.15">
      <c r="B36" s="1142"/>
      <c r="C36" s="1143"/>
      <c r="D36" s="1144"/>
      <c r="E36" s="1189"/>
      <c r="F36" s="1190"/>
      <c r="G36" s="1190"/>
      <c r="H36" s="1190"/>
      <c r="I36" s="1190"/>
      <c r="J36" s="1190"/>
      <c r="K36" s="1190"/>
      <c r="L36" s="1190"/>
      <c r="M36" s="1190"/>
      <c r="N36" s="1190"/>
      <c r="O36" s="1190"/>
      <c r="P36" s="1190"/>
      <c r="Q36" s="1190"/>
      <c r="R36" s="1190"/>
      <c r="S36" s="1191"/>
      <c r="T36" s="1160"/>
      <c r="U36" s="807"/>
      <c r="V36" s="807"/>
      <c r="W36" s="807"/>
      <c r="X36" s="807"/>
      <c r="Y36" s="807"/>
      <c r="Z36" s="807"/>
      <c r="AA36" s="807"/>
      <c r="AB36" s="807"/>
      <c r="AC36" s="807"/>
      <c r="AD36" s="807"/>
      <c r="AE36" s="807"/>
      <c r="AF36" s="807"/>
      <c r="AG36" s="807"/>
      <c r="AH36" s="1161"/>
      <c r="AI36" s="1117"/>
      <c r="AJ36" s="1117"/>
      <c r="AK36" s="1117"/>
      <c r="AL36" s="1117"/>
      <c r="AM36" s="1117"/>
      <c r="AN36" s="1118"/>
    </row>
    <row r="37" spans="2:40" ht="15" customHeight="1" x14ac:dyDescent="0.15">
      <c r="B37" s="1142"/>
      <c r="C37" s="1143"/>
      <c r="D37" s="1144"/>
      <c r="E37" s="1189"/>
      <c r="F37" s="1190"/>
      <c r="G37" s="1190"/>
      <c r="H37" s="1190"/>
      <c r="I37" s="1190"/>
      <c r="J37" s="1190"/>
      <c r="K37" s="1190"/>
      <c r="L37" s="1190"/>
      <c r="M37" s="1190"/>
      <c r="N37" s="1190"/>
      <c r="O37" s="1190"/>
      <c r="P37" s="1190"/>
      <c r="Q37" s="1190"/>
      <c r="R37" s="1190"/>
      <c r="S37" s="1191"/>
      <c r="T37" s="1160"/>
      <c r="U37" s="807"/>
      <c r="V37" s="807"/>
      <c r="W37" s="807"/>
      <c r="X37" s="807"/>
      <c r="Y37" s="807"/>
      <c r="Z37" s="807"/>
      <c r="AA37" s="807"/>
      <c r="AB37" s="807"/>
      <c r="AC37" s="807"/>
      <c r="AD37" s="807"/>
      <c r="AE37" s="807"/>
      <c r="AF37" s="807"/>
      <c r="AG37" s="807"/>
      <c r="AH37" s="1161"/>
      <c r="AI37" s="1117"/>
      <c r="AJ37" s="1117"/>
      <c r="AK37" s="1117"/>
      <c r="AL37" s="1117"/>
      <c r="AM37" s="1117"/>
      <c r="AN37" s="1118"/>
    </row>
    <row r="38" spans="2:40" ht="15" customHeight="1" x14ac:dyDescent="0.15">
      <c r="B38" s="1142"/>
      <c r="C38" s="1143"/>
      <c r="D38" s="1144"/>
      <c r="E38" s="1189"/>
      <c r="F38" s="1190"/>
      <c r="G38" s="1190"/>
      <c r="H38" s="1190"/>
      <c r="I38" s="1190"/>
      <c r="J38" s="1190"/>
      <c r="K38" s="1190"/>
      <c r="L38" s="1190"/>
      <c r="M38" s="1190"/>
      <c r="N38" s="1190"/>
      <c r="O38" s="1190"/>
      <c r="P38" s="1190"/>
      <c r="Q38" s="1190"/>
      <c r="R38" s="1190"/>
      <c r="S38" s="1191"/>
      <c r="T38" s="1160"/>
      <c r="U38" s="807"/>
      <c r="V38" s="807"/>
      <c r="W38" s="807"/>
      <c r="X38" s="807"/>
      <c r="Y38" s="807"/>
      <c r="Z38" s="807"/>
      <c r="AA38" s="807"/>
      <c r="AB38" s="807"/>
      <c r="AC38" s="807"/>
      <c r="AD38" s="807"/>
      <c r="AE38" s="807"/>
      <c r="AF38" s="807"/>
      <c r="AG38" s="807"/>
      <c r="AH38" s="1161"/>
      <c r="AI38" s="1117"/>
      <c r="AJ38" s="1117"/>
      <c r="AK38" s="1117"/>
      <c r="AL38" s="1117"/>
      <c r="AM38" s="1117"/>
      <c r="AN38" s="1118"/>
    </row>
    <row r="39" spans="2:40" ht="15" customHeight="1" x14ac:dyDescent="0.15">
      <c r="B39" s="1142"/>
      <c r="C39" s="1143"/>
      <c r="D39" s="1144"/>
      <c r="E39" s="1189"/>
      <c r="F39" s="1190"/>
      <c r="G39" s="1190"/>
      <c r="H39" s="1190"/>
      <c r="I39" s="1190"/>
      <c r="J39" s="1190"/>
      <c r="K39" s="1190"/>
      <c r="L39" s="1190"/>
      <c r="M39" s="1190"/>
      <c r="N39" s="1190"/>
      <c r="O39" s="1190"/>
      <c r="P39" s="1190"/>
      <c r="Q39" s="1190"/>
      <c r="R39" s="1190"/>
      <c r="S39" s="1191"/>
      <c r="T39" s="1160"/>
      <c r="U39" s="807"/>
      <c r="V39" s="807"/>
      <c r="W39" s="807"/>
      <c r="X39" s="807"/>
      <c r="Y39" s="807"/>
      <c r="Z39" s="807"/>
      <c r="AA39" s="807"/>
      <c r="AB39" s="807"/>
      <c r="AC39" s="807"/>
      <c r="AD39" s="807"/>
      <c r="AE39" s="807"/>
      <c r="AF39" s="807"/>
      <c r="AG39" s="807"/>
      <c r="AH39" s="1161"/>
      <c r="AI39" s="1117"/>
      <c r="AJ39" s="1117"/>
      <c r="AK39" s="1117"/>
      <c r="AL39" s="1117"/>
      <c r="AM39" s="1117"/>
      <c r="AN39" s="1118"/>
    </row>
    <row r="40" spans="2:40" ht="15" customHeight="1" x14ac:dyDescent="0.15">
      <c r="B40" s="1142"/>
      <c r="C40" s="1143"/>
      <c r="D40" s="1144"/>
      <c r="E40" s="1189"/>
      <c r="F40" s="1190"/>
      <c r="G40" s="1190"/>
      <c r="H40" s="1190"/>
      <c r="I40" s="1190"/>
      <c r="J40" s="1190"/>
      <c r="K40" s="1190"/>
      <c r="L40" s="1190"/>
      <c r="M40" s="1190"/>
      <c r="N40" s="1190"/>
      <c r="O40" s="1190"/>
      <c r="P40" s="1190"/>
      <c r="Q40" s="1190"/>
      <c r="R40" s="1190"/>
      <c r="S40" s="1191"/>
      <c r="T40" s="1160"/>
      <c r="U40" s="807"/>
      <c r="V40" s="807"/>
      <c r="W40" s="807"/>
      <c r="X40" s="807"/>
      <c r="Y40" s="807"/>
      <c r="Z40" s="807"/>
      <c r="AA40" s="807"/>
      <c r="AB40" s="807"/>
      <c r="AC40" s="807"/>
      <c r="AD40" s="807"/>
      <c r="AE40" s="807"/>
      <c r="AF40" s="807"/>
      <c r="AG40" s="807"/>
      <c r="AH40" s="1161"/>
      <c r="AI40" s="1117"/>
      <c r="AJ40" s="1117"/>
      <c r="AK40" s="1117"/>
      <c r="AL40" s="1117"/>
      <c r="AM40" s="1117"/>
      <c r="AN40" s="1118"/>
    </row>
    <row r="41" spans="2:40" ht="15" customHeight="1" x14ac:dyDescent="0.15">
      <c r="B41" s="1142"/>
      <c r="C41" s="1143"/>
      <c r="D41" s="1144"/>
      <c r="E41" s="1189"/>
      <c r="F41" s="1190"/>
      <c r="G41" s="1190"/>
      <c r="H41" s="1190"/>
      <c r="I41" s="1190"/>
      <c r="J41" s="1190"/>
      <c r="K41" s="1190"/>
      <c r="L41" s="1190"/>
      <c r="M41" s="1190"/>
      <c r="N41" s="1190"/>
      <c r="O41" s="1190"/>
      <c r="P41" s="1190"/>
      <c r="Q41" s="1190"/>
      <c r="R41" s="1190"/>
      <c r="S41" s="1191"/>
      <c r="T41" s="1160"/>
      <c r="U41" s="807"/>
      <c r="V41" s="807"/>
      <c r="W41" s="807"/>
      <c r="X41" s="807"/>
      <c r="Y41" s="807"/>
      <c r="Z41" s="807"/>
      <c r="AA41" s="807"/>
      <c r="AB41" s="807"/>
      <c r="AC41" s="807"/>
      <c r="AD41" s="807"/>
      <c r="AE41" s="807"/>
      <c r="AF41" s="807"/>
      <c r="AG41" s="807"/>
      <c r="AH41" s="1161"/>
      <c r="AI41" s="1117"/>
      <c r="AJ41" s="1117"/>
      <c r="AK41" s="1117"/>
      <c r="AL41" s="1117"/>
      <c r="AM41" s="1117"/>
      <c r="AN41" s="1118"/>
    </row>
    <row r="42" spans="2:40" ht="15" customHeight="1" x14ac:dyDescent="0.15">
      <c r="B42" s="1142"/>
      <c r="C42" s="1143"/>
      <c r="D42" s="1144"/>
      <c r="E42" s="1189"/>
      <c r="F42" s="1190"/>
      <c r="G42" s="1190"/>
      <c r="H42" s="1190"/>
      <c r="I42" s="1190"/>
      <c r="J42" s="1190"/>
      <c r="K42" s="1190"/>
      <c r="L42" s="1190"/>
      <c r="M42" s="1190"/>
      <c r="N42" s="1190"/>
      <c r="O42" s="1190"/>
      <c r="P42" s="1190"/>
      <c r="Q42" s="1190"/>
      <c r="R42" s="1190"/>
      <c r="S42" s="1191"/>
      <c r="T42" s="1160"/>
      <c r="U42" s="807"/>
      <c r="V42" s="807"/>
      <c r="W42" s="807"/>
      <c r="X42" s="807"/>
      <c r="Y42" s="807"/>
      <c r="Z42" s="807"/>
      <c r="AA42" s="807"/>
      <c r="AB42" s="807"/>
      <c r="AC42" s="807"/>
      <c r="AD42" s="807"/>
      <c r="AE42" s="807"/>
      <c r="AF42" s="807"/>
      <c r="AG42" s="807"/>
      <c r="AH42" s="1161"/>
      <c r="AI42" s="1117"/>
      <c r="AJ42" s="1117"/>
      <c r="AK42" s="1117"/>
      <c r="AL42" s="1117"/>
      <c r="AM42" s="1117"/>
      <c r="AN42" s="1118"/>
    </row>
    <row r="43" spans="2:40" ht="15" customHeight="1" x14ac:dyDescent="0.15">
      <c r="B43" s="1142"/>
      <c r="C43" s="1143"/>
      <c r="D43" s="1144"/>
      <c r="E43" s="1189"/>
      <c r="F43" s="1190"/>
      <c r="G43" s="1190"/>
      <c r="H43" s="1190"/>
      <c r="I43" s="1190"/>
      <c r="J43" s="1190"/>
      <c r="K43" s="1190"/>
      <c r="L43" s="1190"/>
      <c r="M43" s="1190"/>
      <c r="N43" s="1190"/>
      <c r="O43" s="1190"/>
      <c r="P43" s="1190"/>
      <c r="Q43" s="1190"/>
      <c r="R43" s="1190"/>
      <c r="S43" s="1191"/>
      <c r="T43" s="1160"/>
      <c r="U43" s="807"/>
      <c r="V43" s="807"/>
      <c r="W43" s="807"/>
      <c r="X43" s="807"/>
      <c r="Y43" s="807"/>
      <c r="Z43" s="807"/>
      <c r="AA43" s="807"/>
      <c r="AB43" s="807"/>
      <c r="AC43" s="807"/>
      <c r="AD43" s="807"/>
      <c r="AE43" s="807"/>
      <c r="AF43" s="807"/>
      <c r="AG43" s="807"/>
      <c r="AH43" s="1161"/>
      <c r="AI43" s="1117"/>
      <c r="AJ43" s="1117"/>
      <c r="AK43" s="1117"/>
      <c r="AL43" s="1117"/>
      <c r="AM43" s="1117"/>
      <c r="AN43" s="1118"/>
    </row>
    <row r="44" spans="2:40" ht="15" customHeight="1" x14ac:dyDescent="0.15">
      <c r="B44" s="1183"/>
      <c r="C44" s="1184"/>
      <c r="D44" s="1185"/>
      <c r="E44" s="1192"/>
      <c r="F44" s="1193"/>
      <c r="G44" s="1193"/>
      <c r="H44" s="1193"/>
      <c r="I44" s="1193"/>
      <c r="J44" s="1193"/>
      <c r="K44" s="1193"/>
      <c r="L44" s="1193"/>
      <c r="M44" s="1193"/>
      <c r="N44" s="1193"/>
      <c r="O44" s="1193"/>
      <c r="P44" s="1193"/>
      <c r="Q44" s="1193"/>
      <c r="R44" s="1193"/>
      <c r="S44" s="1194"/>
      <c r="T44" s="1197"/>
      <c r="U44" s="810"/>
      <c r="V44" s="810"/>
      <c r="W44" s="810"/>
      <c r="X44" s="810"/>
      <c r="Y44" s="810"/>
      <c r="Z44" s="810"/>
      <c r="AA44" s="810"/>
      <c r="AB44" s="810"/>
      <c r="AC44" s="810"/>
      <c r="AD44" s="810"/>
      <c r="AE44" s="810"/>
      <c r="AF44" s="810"/>
      <c r="AG44" s="810"/>
      <c r="AH44" s="1198"/>
      <c r="AI44" s="1119"/>
      <c r="AJ44" s="1119"/>
      <c r="AK44" s="1119"/>
      <c r="AL44" s="1119"/>
      <c r="AM44" s="1119"/>
      <c r="AN44" s="1120"/>
    </row>
    <row r="45" spans="2:40" ht="15" customHeight="1" x14ac:dyDescent="0.15">
      <c r="B45" s="1180"/>
      <c r="C45" s="1181"/>
      <c r="D45" s="1182"/>
      <c r="E45" s="1199" t="s">
        <v>337</v>
      </c>
      <c r="F45" s="1200"/>
      <c r="G45" s="1200"/>
      <c r="H45" s="1200"/>
      <c r="I45" s="1200"/>
      <c r="J45" s="1200"/>
      <c r="K45" s="1200"/>
      <c r="L45" s="1200"/>
      <c r="M45" s="1200"/>
      <c r="N45" s="1200"/>
      <c r="O45" s="1200"/>
      <c r="P45" s="1200"/>
      <c r="Q45" s="1200"/>
      <c r="R45" s="1200"/>
      <c r="S45" s="1109"/>
      <c r="T45" s="1113" t="s">
        <v>339</v>
      </c>
      <c r="U45" s="1113"/>
      <c r="V45" s="1113"/>
      <c r="W45" s="1113"/>
      <c r="X45" s="1113"/>
      <c r="Y45" s="1113"/>
      <c r="Z45" s="1113"/>
      <c r="AA45" s="1113"/>
      <c r="AB45" s="1113"/>
      <c r="AC45" s="1113"/>
      <c r="AD45" s="1113"/>
      <c r="AE45" s="1113"/>
      <c r="AF45" s="1113"/>
      <c r="AG45" s="1113"/>
      <c r="AH45" s="1113"/>
      <c r="AI45" s="1129" t="s">
        <v>186</v>
      </c>
      <c r="AJ45" s="1130"/>
      <c r="AK45" s="1130"/>
      <c r="AL45" s="1130"/>
      <c r="AM45" s="1130"/>
      <c r="AN45" s="1130"/>
    </row>
    <row r="46" spans="2:40" ht="15" customHeight="1" x14ac:dyDescent="0.15">
      <c r="B46" s="1142"/>
      <c r="C46" s="1143"/>
      <c r="D46" s="1144"/>
      <c r="E46" s="1201"/>
      <c r="F46" s="1202"/>
      <c r="G46" s="1202"/>
      <c r="H46" s="1202"/>
      <c r="I46" s="1202"/>
      <c r="J46" s="1202"/>
      <c r="K46" s="1202"/>
      <c r="L46" s="1202"/>
      <c r="M46" s="1202"/>
      <c r="N46" s="1202"/>
      <c r="O46" s="1202"/>
      <c r="P46" s="1202"/>
      <c r="Q46" s="1202"/>
      <c r="R46" s="1202"/>
      <c r="S46" s="1111"/>
      <c r="T46" s="1114"/>
      <c r="U46" s="1114"/>
      <c r="V46" s="1114"/>
      <c r="W46" s="1114"/>
      <c r="X46" s="1114"/>
      <c r="Y46" s="1114"/>
      <c r="Z46" s="1114"/>
      <c r="AA46" s="1114"/>
      <c r="AB46" s="1114"/>
      <c r="AC46" s="1114"/>
      <c r="AD46" s="1114"/>
      <c r="AE46" s="1114"/>
      <c r="AF46" s="1114"/>
      <c r="AG46" s="1114"/>
      <c r="AH46" s="1114"/>
      <c r="AI46" s="1129"/>
      <c r="AJ46" s="1130"/>
      <c r="AK46" s="1130"/>
      <c r="AL46" s="1130"/>
      <c r="AM46" s="1130"/>
      <c r="AN46" s="1130"/>
    </row>
    <row r="47" spans="2:40" ht="15" customHeight="1" x14ac:dyDescent="0.15">
      <c r="B47" s="1142"/>
      <c r="C47" s="1143"/>
      <c r="D47" s="1144"/>
      <c r="E47" s="1201"/>
      <c r="F47" s="1202"/>
      <c r="G47" s="1202"/>
      <c r="H47" s="1202"/>
      <c r="I47" s="1202"/>
      <c r="J47" s="1202"/>
      <c r="K47" s="1202"/>
      <c r="L47" s="1202"/>
      <c r="M47" s="1202"/>
      <c r="N47" s="1202"/>
      <c r="O47" s="1202"/>
      <c r="P47" s="1202"/>
      <c r="Q47" s="1202"/>
      <c r="R47" s="1202"/>
      <c r="S47" s="1111"/>
      <c r="T47" s="1114"/>
      <c r="U47" s="1114"/>
      <c r="V47" s="1114"/>
      <c r="W47" s="1114"/>
      <c r="X47" s="1114"/>
      <c r="Y47" s="1114"/>
      <c r="Z47" s="1114"/>
      <c r="AA47" s="1114"/>
      <c r="AB47" s="1114"/>
      <c r="AC47" s="1114"/>
      <c r="AD47" s="1114"/>
      <c r="AE47" s="1114"/>
      <c r="AF47" s="1114"/>
      <c r="AG47" s="1114"/>
      <c r="AH47" s="1114"/>
      <c r="AI47" s="1129"/>
      <c r="AJ47" s="1130"/>
      <c r="AK47" s="1130"/>
      <c r="AL47" s="1130"/>
      <c r="AM47" s="1130"/>
      <c r="AN47" s="1130"/>
    </row>
    <row r="48" spans="2:40" ht="15" customHeight="1" x14ac:dyDescent="0.15">
      <c r="B48" s="1142"/>
      <c r="C48" s="1143"/>
      <c r="D48" s="1144"/>
      <c r="E48" s="1201"/>
      <c r="F48" s="1202"/>
      <c r="G48" s="1202"/>
      <c r="H48" s="1202"/>
      <c r="I48" s="1202"/>
      <c r="J48" s="1202"/>
      <c r="K48" s="1202"/>
      <c r="L48" s="1202"/>
      <c r="M48" s="1202"/>
      <c r="N48" s="1202"/>
      <c r="O48" s="1202"/>
      <c r="P48" s="1202"/>
      <c r="Q48" s="1202"/>
      <c r="R48" s="1202"/>
      <c r="S48" s="1111"/>
      <c r="T48" s="1114"/>
      <c r="U48" s="1114"/>
      <c r="V48" s="1114"/>
      <c r="W48" s="1114"/>
      <c r="X48" s="1114"/>
      <c r="Y48" s="1114"/>
      <c r="Z48" s="1114"/>
      <c r="AA48" s="1114"/>
      <c r="AB48" s="1114"/>
      <c r="AC48" s="1114"/>
      <c r="AD48" s="1114"/>
      <c r="AE48" s="1114"/>
      <c r="AF48" s="1114"/>
      <c r="AG48" s="1114"/>
      <c r="AH48" s="1114"/>
      <c r="AI48" s="1129"/>
      <c r="AJ48" s="1130"/>
      <c r="AK48" s="1130"/>
      <c r="AL48" s="1130"/>
      <c r="AM48" s="1130"/>
      <c r="AN48" s="1130"/>
    </row>
    <row r="49" spans="2:40" ht="15" customHeight="1" x14ac:dyDescent="0.15">
      <c r="B49" s="1142"/>
      <c r="C49" s="1143"/>
      <c r="D49" s="1144"/>
      <c r="E49" s="1201" t="s">
        <v>335</v>
      </c>
      <c r="F49" s="1202"/>
      <c r="G49" s="1202"/>
      <c r="H49" s="1202"/>
      <c r="I49" s="1202"/>
      <c r="J49" s="1202"/>
      <c r="K49" s="1202"/>
      <c r="L49" s="1202"/>
      <c r="M49" s="1202"/>
      <c r="N49" s="1202"/>
      <c r="O49" s="1202"/>
      <c r="P49" s="1202"/>
      <c r="Q49" s="1202"/>
      <c r="R49" s="1202"/>
      <c r="S49" s="1202"/>
      <c r="T49" s="1114" t="s">
        <v>336</v>
      </c>
      <c r="U49" s="1114"/>
      <c r="V49" s="1114"/>
      <c r="W49" s="1114"/>
      <c r="X49" s="1114"/>
      <c r="Y49" s="1114"/>
      <c r="Z49" s="1114"/>
      <c r="AA49" s="1114"/>
      <c r="AB49" s="1114"/>
      <c r="AC49" s="1114"/>
      <c r="AD49" s="1114"/>
      <c r="AE49" s="1114"/>
      <c r="AF49" s="1114"/>
      <c r="AG49" s="1114"/>
      <c r="AH49" s="1114"/>
      <c r="AI49" s="1129"/>
      <c r="AJ49" s="1130"/>
      <c r="AK49" s="1130"/>
      <c r="AL49" s="1130"/>
      <c r="AM49" s="1130"/>
      <c r="AN49" s="1130"/>
    </row>
    <row r="50" spans="2:40" ht="15" customHeight="1" x14ac:dyDescent="0.15">
      <c r="B50" s="1142"/>
      <c r="C50" s="1143"/>
      <c r="D50" s="1144"/>
      <c r="E50" s="1201"/>
      <c r="F50" s="1202"/>
      <c r="G50" s="1202"/>
      <c r="H50" s="1202"/>
      <c r="I50" s="1202"/>
      <c r="J50" s="1202"/>
      <c r="K50" s="1202"/>
      <c r="L50" s="1202"/>
      <c r="M50" s="1202"/>
      <c r="N50" s="1202"/>
      <c r="O50" s="1202"/>
      <c r="P50" s="1202"/>
      <c r="Q50" s="1202"/>
      <c r="R50" s="1202"/>
      <c r="S50" s="1202"/>
      <c r="T50" s="1114"/>
      <c r="U50" s="1114"/>
      <c r="V50" s="1114"/>
      <c r="W50" s="1114"/>
      <c r="X50" s="1114"/>
      <c r="Y50" s="1114"/>
      <c r="Z50" s="1114"/>
      <c r="AA50" s="1114"/>
      <c r="AB50" s="1114"/>
      <c r="AC50" s="1114"/>
      <c r="AD50" s="1114"/>
      <c r="AE50" s="1114"/>
      <c r="AF50" s="1114"/>
      <c r="AG50" s="1114"/>
      <c r="AH50" s="1114"/>
      <c r="AI50" s="1129"/>
      <c r="AJ50" s="1130"/>
      <c r="AK50" s="1130"/>
      <c r="AL50" s="1130"/>
      <c r="AM50" s="1130"/>
      <c r="AN50" s="1130"/>
    </row>
    <row r="51" spans="2:40" ht="15" customHeight="1" x14ac:dyDescent="0.15">
      <c r="B51" s="1142"/>
      <c r="C51" s="1143"/>
      <c r="D51" s="1144"/>
      <c r="E51" s="1201"/>
      <c r="F51" s="1202"/>
      <c r="G51" s="1202"/>
      <c r="H51" s="1202"/>
      <c r="I51" s="1202"/>
      <c r="J51" s="1202"/>
      <c r="K51" s="1202"/>
      <c r="L51" s="1202"/>
      <c r="M51" s="1202"/>
      <c r="N51" s="1202"/>
      <c r="O51" s="1202"/>
      <c r="P51" s="1202"/>
      <c r="Q51" s="1202"/>
      <c r="R51" s="1202"/>
      <c r="S51" s="1202"/>
      <c r="T51" s="1114"/>
      <c r="U51" s="1114"/>
      <c r="V51" s="1114"/>
      <c r="W51" s="1114"/>
      <c r="X51" s="1114"/>
      <c r="Y51" s="1114"/>
      <c r="Z51" s="1114"/>
      <c r="AA51" s="1114"/>
      <c r="AB51" s="1114"/>
      <c r="AC51" s="1114"/>
      <c r="AD51" s="1114"/>
      <c r="AE51" s="1114"/>
      <c r="AF51" s="1114"/>
      <c r="AG51" s="1114"/>
      <c r="AH51" s="1114"/>
      <c r="AI51" s="1129"/>
      <c r="AJ51" s="1130"/>
      <c r="AK51" s="1130"/>
      <c r="AL51" s="1130"/>
      <c r="AM51" s="1130"/>
      <c r="AN51" s="1130"/>
    </row>
    <row r="52" spans="2:40" ht="15" customHeight="1" x14ac:dyDescent="0.15">
      <c r="B52" s="1142"/>
      <c r="C52" s="1143"/>
      <c r="D52" s="1144"/>
      <c r="E52" s="1205"/>
      <c r="F52" s="1206"/>
      <c r="G52" s="1206"/>
      <c r="H52" s="1206"/>
      <c r="I52" s="1206"/>
      <c r="J52" s="1206"/>
      <c r="K52" s="1206"/>
      <c r="L52" s="1206"/>
      <c r="M52" s="1206"/>
      <c r="N52" s="1206"/>
      <c r="O52" s="1206"/>
      <c r="P52" s="1206"/>
      <c r="Q52" s="1206"/>
      <c r="R52" s="1206"/>
      <c r="S52" s="1206"/>
      <c r="T52" s="1207"/>
      <c r="U52" s="1207"/>
      <c r="V52" s="1207"/>
      <c r="W52" s="1207"/>
      <c r="X52" s="1207"/>
      <c r="Y52" s="1207"/>
      <c r="Z52" s="1207"/>
      <c r="AA52" s="1207"/>
      <c r="AB52" s="1207"/>
      <c r="AC52" s="1207"/>
      <c r="AD52" s="1207"/>
      <c r="AE52" s="1207"/>
      <c r="AF52" s="1207"/>
      <c r="AG52" s="1207"/>
      <c r="AH52" s="1207"/>
      <c r="AI52" s="1203"/>
      <c r="AJ52" s="1204"/>
      <c r="AK52" s="1204"/>
      <c r="AL52" s="1204"/>
      <c r="AM52" s="1204"/>
      <c r="AN52" s="1204"/>
    </row>
    <row r="53" spans="2:40" ht="15" customHeight="1" x14ac:dyDescent="0.15">
      <c r="B53" s="1066"/>
      <c r="C53" s="1066"/>
      <c r="D53" s="1066"/>
      <c r="E53" s="1208" t="s">
        <v>341</v>
      </c>
      <c r="F53" s="1208"/>
      <c r="G53" s="1208"/>
      <c r="H53" s="1208"/>
      <c r="I53" s="1208"/>
      <c r="J53" s="1208"/>
      <c r="K53" s="1208"/>
      <c r="L53" s="1208"/>
      <c r="M53" s="1208"/>
      <c r="N53" s="1208"/>
      <c r="O53" s="1208"/>
      <c r="P53" s="1208"/>
      <c r="Q53" s="1208"/>
      <c r="R53" s="1208"/>
      <c r="S53" s="1209"/>
      <c r="T53" s="1174" t="s">
        <v>343</v>
      </c>
      <c r="U53" s="1175"/>
      <c r="V53" s="1175"/>
      <c r="W53" s="1175"/>
      <c r="X53" s="1175"/>
      <c r="Y53" s="1175"/>
      <c r="Z53" s="1175"/>
      <c r="AA53" s="1175"/>
      <c r="AB53" s="1175"/>
      <c r="AC53" s="1175"/>
      <c r="AD53" s="1175"/>
      <c r="AE53" s="1175"/>
      <c r="AF53" s="1175"/>
      <c r="AG53" s="1175"/>
      <c r="AH53" s="1176"/>
      <c r="AI53" s="1171" t="s">
        <v>342</v>
      </c>
      <c r="AJ53" s="1172"/>
      <c r="AK53" s="1172"/>
      <c r="AL53" s="1172"/>
      <c r="AM53" s="1172"/>
      <c r="AN53" s="1172"/>
    </row>
    <row r="54" spans="2:40" ht="15" customHeight="1" x14ac:dyDescent="0.15">
      <c r="B54" s="1066"/>
      <c r="C54" s="1066"/>
      <c r="D54" s="1066"/>
      <c r="E54" s="1208"/>
      <c r="F54" s="1208"/>
      <c r="G54" s="1208"/>
      <c r="H54" s="1208"/>
      <c r="I54" s="1208"/>
      <c r="J54" s="1208"/>
      <c r="K54" s="1208"/>
      <c r="L54" s="1208"/>
      <c r="M54" s="1208"/>
      <c r="N54" s="1208"/>
      <c r="O54" s="1208"/>
      <c r="P54" s="1208"/>
      <c r="Q54" s="1208"/>
      <c r="R54" s="1208"/>
      <c r="S54" s="1209"/>
      <c r="T54" s="1174"/>
      <c r="U54" s="1175"/>
      <c r="V54" s="1175"/>
      <c r="W54" s="1175"/>
      <c r="X54" s="1175"/>
      <c r="Y54" s="1175"/>
      <c r="Z54" s="1175"/>
      <c r="AA54" s="1175"/>
      <c r="AB54" s="1175"/>
      <c r="AC54" s="1175"/>
      <c r="AD54" s="1175"/>
      <c r="AE54" s="1175"/>
      <c r="AF54" s="1175"/>
      <c r="AG54" s="1175"/>
      <c r="AH54" s="1176"/>
      <c r="AI54" s="1171"/>
      <c r="AJ54" s="1172"/>
      <c r="AK54" s="1172"/>
      <c r="AL54" s="1172"/>
      <c r="AM54" s="1172"/>
      <c r="AN54" s="1172"/>
    </row>
    <row r="55" spans="2:40" ht="15" customHeight="1" x14ac:dyDescent="0.15">
      <c r="B55" s="1066"/>
      <c r="C55" s="1066"/>
      <c r="D55" s="1066"/>
      <c r="E55" s="1208"/>
      <c r="F55" s="1208"/>
      <c r="G55" s="1208"/>
      <c r="H55" s="1208"/>
      <c r="I55" s="1208"/>
      <c r="J55" s="1208"/>
      <c r="K55" s="1208"/>
      <c r="L55" s="1208"/>
      <c r="M55" s="1208"/>
      <c r="N55" s="1208"/>
      <c r="O55" s="1208"/>
      <c r="P55" s="1208"/>
      <c r="Q55" s="1208"/>
      <c r="R55" s="1208"/>
      <c r="S55" s="1209"/>
      <c r="T55" s="1174"/>
      <c r="U55" s="1175"/>
      <c r="V55" s="1175"/>
      <c r="W55" s="1175"/>
      <c r="X55" s="1175"/>
      <c r="Y55" s="1175"/>
      <c r="Z55" s="1175"/>
      <c r="AA55" s="1175"/>
      <c r="AB55" s="1175"/>
      <c r="AC55" s="1175"/>
      <c r="AD55" s="1175"/>
      <c r="AE55" s="1175"/>
      <c r="AF55" s="1175"/>
      <c r="AG55" s="1175"/>
      <c r="AH55" s="1176"/>
      <c r="AI55" s="1171"/>
      <c r="AJ55" s="1172"/>
      <c r="AK55" s="1172"/>
      <c r="AL55" s="1172"/>
      <c r="AM55" s="1172"/>
      <c r="AN55" s="1172"/>
    </row>
    <row r="56" spans="2:40" ht="15" customHeight="1" x14ac:dyDescent="0.15">
      <c r="B56" s="1173" t="s">
        <v>255</v>
      </c>
      <c r="C56" s="1173"/>
      <c r="D56" s="1173"/>
      <c r="E56" s="1173"/>
      <c r="F56" s="1173"/>
      <c r="G56" s="1173"/>
      <c r="H56" s="1173"/>
      <c r="I56" s="1173"/>
      <c r="J56" s="1173"/>
      <c r="K56" s="1173"/>
      <c r="L56" s="1173"/>
      <c r="M56" s="1173"/>
      <c r="N56" s="1173"/>
      <c r="O56" s="1173"/>
      <c r="P56" s="1173"/>
      <c r="Q56" s="1173"/>
      <c r="R56" s="1173"/>
      <c r="S56" s="1173"/>
      <c r="T56" s="1173"/>
      <c r="U56" s="1173"/>
      <c r="V56" s="1173"/>
      <c r="W56" s="1173"/>
      <c r="X56" s="1173"/>
      <c r="Y56" s="1173"/>
      <c r="Z56" s="1173"/>
      <c r="AA56" s="1173"/>
      <c r="AB56" s="1173"/>
      <c r="AC56" s="1173"/>
      <c r="AD56" s="1173"/>
      <c r="AE56" s="1173"/>
      <c r="AF56" s="1173"/>
      <c r="AG56" s="1173"/>
      <c r="AH56" s="1173"/>
      <c r="AI56" s="1173"/>
      <c r="AJ56" s="1173"/>
      <c r="AK56" s="1173"/>
      <c r="AL56" s="1173"/>
      <c r="AM56" s="1173"/>
      <c r="AN56" s="1173"/>
    </row>
    <row r="57" spans="2:40" ht="15" customHeight="1" x14ac:dyDescent="0.15">
      <c r="B57" s="1173" t="s">
        <v>299</v>
      </c>
      <c r="C57" s="1173"/>
      <c r="D57" s="1173"/>
      <c r="E57" s="1173"/>
      <c r="F57" s="1173"/>
      <c r="G57" s="1173"/>
      <c r="H57" s="1173"/>
      <c r="I57" s="1173"/>
      <c r="J57" s="1173"/>
      <c r="K57" s="1173"/>
      <c r="L57" s="1173"/>
      <c r="M57" s="1173"/>
      <c r="N57" s="1173"/>
      <c r="O57" s="1173"/>
      <c r="P57" s="1173"/>
      <c r="Q57" s="1173"/>
      <c r="R57" s="1173"/>
      <c r="S57" s="1173"/>
      <c r="T57" s="1173"/>
      <c r="U57" s="1173"/>
      <c r="V57" s="1173"/>
      <c r="W57" s="1173"/>
      <c r="X57" s="1173"/>
      <c r="Y57" s="1173"/>
      <c r="Z57" s="1173"/>
      <c r="AA57" s="1173"/>
      <c r="AB57" s="1173"/>
      <c r="AC57" s="1173"/>
      <c r="AD57" s="1173"/>
      <c r="AE57" s="1173"/>
      <c r="AF57" s="1173"/>
      <c r="AG57" s="1173"/>
      <c r="AH57" s="1173"/>
      <c r="AI57" s="1173"/>
      <c r="AJ57" s="1173"/>
      <c r="AK57" s="1173"/>
      <c r="AL57" s="1173"/>
      <c r="AM57" s="1173"/>
      <c r="AN57" s="1173"/>
    </row>
    <row r="58" spans="2:40" ht="15" customHeight="1" x14ac:dyDescent="0.15">
      <c r="B58" s="1173"/>
      <c r="C58" s="1173"/>
      <c r="D58" s="1173"/>
      <c r="E58" s="1173"/>
      <c r="F58" s="1173"/>
      <c r="G58" s="1173"/>
      <c r="H58" s="1173"/>
      <c r="I58" s="1173"/>
      <c r="J58" s="1173"/>
      <c r="K58" s="1173"/>
      <c r="L58" s="1173"/>
      <c r="M58" s="1173"/>
      <c r="N58" s="1173"/>
      <c r="O58" s="1173"/>
      <c r="P58" s="1173"/>
      <c r="Q58" s="1173"/>
      <c r="R58" s="1173"/>
      <c r="S58" s="1173"/>
      <c r="T58" s="1173"/>
      <c r="U58" s="1173"/>
      <c r="V58" s="1173"/>
      <c r="W58" s="1173"/>
      <c r="X58" s="1173"/>
      <c r="Y58" s="1173"/>
      <c r="Z58" s="1173"/>
      <c r="AA58" s="1173"/>
      <c r="AB58" s="1173"/>
      <c r="AC58" s="1173"/>
      <c r="AD58" s="1173"/>
      <c r="AE58" s="1173"/>
      <c r="AF58" s="1173"/>
      <c r="AG58" s="1173"/>
      <c r="AH58" s="1173"/>
      <c r="AI58" s="1173"/>
      <c r="AJ58" s="1173"/>
      <c r="AK58" s="1173"/>
      <c r="AL58" s="1173"/>
      <c r="AM58" s="1173"/>
      <c r="AN58" s="1173"/>
    </row>
    <row r="59" spans="2:40" ht="15" customHeight="1" x14ac:dyDescent="0.15">
      <c r="B59" s="1173" t="s">
        <v>301</v>
      </c>
      <c r="C59" s="1173"/>
      <c r="D59" s="1173"/>
      <c r="E59" s="1173"/>
      <c r="F59" s="1173"/>
      <c r="G59" s="1173"/>
      <c r="H59" s="1173"/>
      <c r="I59" s="1173"/>
      <c r="J59" s="1173"/>
      <c r="K59" s="1173"/>
      <c r="L59" s="1173"/>
      <c r="M59" s="1173"/>
      <c r="N59" s="1173"/>
      <c r="O59" s="1173"/>
      <c r="P59" s="1173"/>
      <c r="Q59" s="1173"/>
      <c r="R59" s="1173"/>
      <c r="S59" s="1173"/>
      <c r="T59" s="1173"/>
      <c r="U59" s="1173"/>
      <c r="V59" s="1173"/>
      <c r="W59" s="1173"/>
      <c r="X59" s="1173"/>
      <c r="Y59" s="1173"/>
      <c r="Z59" s="1173"/>
      <c r="AA59" s="1173"/>
      <c r="AB59" s="1173"/>
      <c r="AC59" s="1173"/>
      <c r="AD59" s="1173"/>
      <c r="AE59" s="1173"/>
      <c r="AF59" s="1173"/>
      <c r="AG59" s="1173"/>
      <c r="AH59" s="1173"/>
      <c r="AI59" s="1173"/>
      <c r="AJ59" s="1173"/>
      <c r="AK59" s="1173"/>
      <c r="AL59" s="1173"/>
      <c r="AM59" s="1173"/>
      <c r="AN59" s="1173"/>
    </row>
    <row r="60" spans="2:40" ht="15" customHeight="1" x14ac:dyDescent="0.15">
      <c r="B60" s="1173"/>
      <c r="C60" s="1173"/>
      <c r="D60" s="1173"/>
      <c r="E60" s="1173"/>
      <c r="F60" s="1173"/>
      <c r="G60" s="1173"/>
      <c r="H60" s="1173"/>
      <c r="I60" s="1173"/>
      <c r="J60" s="1173"/>
      <c r="K60" s="1173"/>
      <c r="L60" s="1173"/>
      <c r="M60" s="1173"/>
      <c r="N60" s="1173"/>
      <c r="O60" s="1173"/>
      <c r="P60" s="1173"/>
      <c r="Q60" s="1173"/>
      <c r="R60" s="1173"/>
      <c r="S60" s="1173"/>
      <c r="T60" s="1173"/>
      <c r="U60" s="1173"/>
      <c r="V60" s="1173"/>
      <c r="W60" s="1173"/>
      <c r="X60" s="1173"/>
      <c r="Y60" s="1173"/>
      <c r="Z60" s="1173"/>
      <c r="AA60" s="1173"/>
      <c r="AB60" s="1173"/>
      <c r="AC60" s="1173"/>
      <c r="AD60" s="1173"/>
      <c r="AE60" s="1173"/>
      <c r="AF60" s="1173"/>
      <c r="AG60" s="1173"/>
      <c r="AH60" s="1173"/>
      <c r="AI60" s="1173"/>
      <c r="AJ60" s="1173"/>
      <c r="AK60" s="1173"/>
      <c r="AL60" s="1173"/>
      <c r="AM60" s="1173"/>
      <c r="AN60" s="1173"/>
    </row>
    <row r="61" spans="2:40" ht="15" customHeight="1" x14ac:dyDescent="0.15">
      <c r="B61" s="1173"/>
      <c r="C61" s="1173"/>
      <c r="D61" s="1173"/>
      <c r="E61" s="1173"/>
      <c r="F61" s="1173"/>
      <c r="G61" s="1173"/>
      <c r="H61" s="1173"/>
      <c r="I61" s="1173"/>
      <c r="J61" s="1173"/>
      <c r="K61" s="1173"/>
      <c r="L61" s="1173"/>
      <c r="M61" s="1173"/>
      <c r="N61" s="1173"/>
      <c r="O61" s="1173"/>
      <c r="P61" s="1173"/>
      <c r="Q61" s="1173"/>
      <c r="R61" s="1173"/>
      <c r="S61" s="1173"/>
      <c r="T61" s="1173"/>
      <c r="U61" s="1173"/>
      <c r="V61" s="1173"/>
      <c r="W61" s="1173"/>
      <c r="X61" s="1173"/>
      <c r="Y61" s="1173"/>
      <c r="Z61" s="1173"/>
      <c r="AA61" s="1173"/>
      <c r="AB61" s="1173"/>
      <c r="AC61" s="1173"/>
      <c r="AD61" s="1173"/>
      <c r="AE61" s="1173"/>
      <c r="AF61" s="1173"/>
      <c r="AG61" s="1173"/>
      <c r="AH61" s="1173"/>
      <c r="AI61" s="1173"/>
      <c r="AJ61" s="1173"/>
      <c r="AK61" s="1173"/>
      <c r="AL61" s="1173"/>
      <c r="AM61" s="1173"/>
      <c r="AN61" s="1173"/>
    </row>
    <row r="62" spans="2:40" ht="15" customHeight="1" x14ac:dyDescent="0.15">
      <c r="B62" s="1173"/>
      <c r="C62" s="1173"/>
      <c r="D62" s="1173"/>
      <c r="E62" s="1173"/>
      <c r="F62" s="1173"/>
      <c r="G62" s="1173"/>
      <c r="H62" s="1173"/>
      <c r="I62" s="1173"/>
      <c r="J62" s="1173"/>
      <c r="K62" s="1173"/>
      <c r="L62" s="1173"/>
      <c r="M62" s="1173"/>
      <c r="N62" s="1173"/>
      <c r="O62" s="1173"/>
      <c r="P62" s="1173"/>
      <c r="Q62" s="1173"/>
      <c r="R62" s="1173"/>
      <c r="S62" s="1173"/>
      <c r="T62" s="1173"/>
      <c r="U62" s="1173"/>
      <c r="V62" s="1173"/>
      <c r="W62" s="1173"/>
      <c r="X62" s="1173"/>
      <c r="Y62" s="1173"/>
      <c r="Z62" s="1173"/>
      <c r="AA62" s="1173"/>
      <c r="AB62" s="1173"/>
      <c r="AC62" s="1173"/>
      <c r="AD62" s="1173"/>
      <c r="AE62" s="1173"/>
      <c r="AF62" s="1173"/>
      <c r="AG62" s="1173"/>
      <c r="AH62" s="1173"/>
      <c r="AI62" s="1173"/>
      <c r="AJ62" s="1173"/>
      <c r="AK62" s="1173"/>
      <c r="AL62" s="1173"/>
      <c r="AM62" s="1173"/>
      <c r="AN62" s="1173"/>
    </row>
    <row r="63" spans="2:40" ht="15" customHeight="1" x14ac:dyDescent="0.15">
      <c r="B63" s="1173"/>
      <c r="C63" s="1173"/>
      <c r="D63" s="1173"/>
      <c r="E63" s="1173"/>
      <c r="F63" s="1173"/>
      <c r="G63" s="1173"/>
      <c r="H63" s="1173"/>
      <c r="I63" s="1173"/>
      <c r="J63" s="1173"/>
      <c r="K63" s="1173"/>
      <c r="L63" s="1173"/>
      <c r="M63" s="1173"/>
      <c r="N63" s="1173"/>
      <c r="O63" s="1173"/>
      <c r="P63" s="1173"/>
      <c r="Q63" s="1173"/>
      <c r="R63" s="1173"/>
      <c r="S63" s="1173"/>
      <c r="T63" s="1173"/>
      <c r="U63" s="1173"/>
      <c r="V63" s="1173"/>
      <c r="W63" s="1173"/>
      <c r="X63" s="1173"/>
      <c r="Y63" s="1173"/>
      <c r="Z63" s="1173"/>
      <c r="AA63" s="1173"/>
      <c r="AB63" s="1173"/>
      <c r="AC63" s="1173"/>
      <c r="AD63" s="1173"/>
      <c r="AE63" s="1173"/>
      <c r="AF63" s="1173"/>
      <c r="AG63" s="1173"/>
      <c r="AH63" s="1173"/>
      <c r="AI63" s="1173"/>
      <c r="AJ63" s="1173"/>
      <c r="AK63" s="1173"/>
      <c r="AL63" s="1173"/>
      <c r="AM63" s="1173"/>
      <c r="AN63" s="1173"/>
    </row>
  </sheetData>
  <sheetProtection algorithmName="SHA-512" hashValue="wnwimfexDEJ2nSHhuSCOH+Ynu1e1PuzjkEI8pSuSxbe0pFF/PYmXSADEVghqMgu5ElZVsU2/2HjtL5H3n3pO0w==" saltValue="2/S2jn9mOGoQ4WnfKT6O0Q==" spinCount="100000" sheet="1" formatCells="0" formatColumns="0" formatRows="0"/>
  <mergeCells count="56">
    <mergeCell ref="T30:AH30"/>
    <mergeCell ref="B62:AN63"/>
    <mergeCell ref="T31:AH32"/>
    <mergeCell ref="AI31:AN32"/>
    <mergeCell ref="B33:D44"/>
    <mergeCell ref="E33:S44"/>
    <mergeCell ref="T33:AH44"/>
    <mergeCell ref="AI33:AN44"/>
    <mergeCell ref="B45:D52"/>
    <mergeCell ref="E45:S48"/>
    <mergeCell ref="T45:AH48"/>
    <mergeCell ref="AI45:AN52"/>
    <mergeCell ref="E49:S52"/>
    <mergeCell ref="T49:AH52"/>
    <mergeCell ref="B53:D55"/>
    <mergeCell ref="E53:S55"/>
    <mergeCell ref="AI53:AN55"/>
    <mergeCell ref="B56:AN56"/>
    <mergeCell ref="B57:AN58"/>
    <mergeCell ref="B59:AN61"/>
    <mergeCell ref="B31:D32"/>
    <mergeCell ref="E31:S32"/>
    <mergeCell ref="T53:AH55"/>
    <mergeCell ref="B19:D20"/>
    <mergeCell ref="E19:S20"/>
    <mergeCell ref="T19:AH20"/>
    <mergeCell ref="AI19:AN20"/>
    <mergeCell ref="B21:D23"/>
    <mergeCell ref="E21:S23"/>
    <mergeCell ref="T21:AH23"/>
    <mergeCell ref="AI21:AN30"/>
    <mergeCell ref="B24:D25"/>
    <mergeCell ref="E24:S25"/>
    <mergeCell ref="T24:AH25"/>
    <mergeCell ref="B26:D29"/>
    <mergeCell ref="E26:S29"/>
    <mergeCell ref="T26:AH29"/>
    <mergeCell ref="B30:D30"/>
    <mergeCell ref="E30:S30"/>
    <mergeCell ref="B13:D15"/>
    <mergeCell ref="E13:S15"/>
    <mergeCell ref="T13:AH15"/>
    <mergeCell ref="AI13:AN18"/>
    <mergeCell ref="B16:D18"/>
    <mergeCell ref="E16:S18"/>
    <mergeCell ref="T16:AH18"/>
    <mergeCell ref="B11:D12"/>
    <mergeCell ref="B2:AN2"/>
    <mergeCell ref="C5:AM5"/>
    <mergeCell ref="C6:AM6"/>
    <mergeCell ref="C7:AM7"/>
    <mergeCell ref="B9:D10"/>
    <mergeCell ref="E9:S12"/>
    <mergeCell ref="T9:AH12"/>
    <mergeCell ref="AI9:AN12"/>
    <mergeCell ref="C8:AM8"/>
  </mergeCells>
  <phoneticPr fontId="3"/>
  <dataValidations count="1">
    <dataValidation type="list" allowBlank="1" showInputMessage="1" showErrorMessage="1" sqref="B53:D55 B45:D51 C13:D25 B13:B26 C31:D32 B30:B33" xr:uid="{01FB320E-732A-4599-9225-459E46B5B47E}">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354</v>
      </c>
      <c r="D4" s="175"/>
      <c r="E4" s="175"/>
      <c r="F4" s="175"/>
      <c r="G4" s="175"/>
      <c r="H4" s="175"/>
      <c r="I4" s="241" t="s">
        <v>344</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212" t="s">
        <v>2</v>
      </c>
      <c r="AG6" s="198"/>
      <c r="AH6" s="198"/>
      <c r="AI6" s="1212" t="s">
        <v>3</v>
      </c>
      <c r="AJ6" s="198"/>
      <c r="AK6" s="198"/>
      <c r="AL6" s="1212"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212"/>
      <c r="AG7" s="198"/>
      <c r="AH7" s="198"/>
      <c r="AI7" s="1212"/>
      <c r="AJ7" s="198"/>
      <c r="AK7" s="198"/>
      <c r="AL7" s="1212"/>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210" t="s">
        <v>345</v>
      </c>
      <c r="E9" s="1210"/>
      <c r="F9" s="1210"/>
      <c r="G9" s="1210"/>
      <c r="H9" s="1210"/>
      <c r="I9" s="1210"/>
      <c r="J9" s="1210"/>
      <c r="K9" s="1210"/>
      <c r="L9" s="1210"/>
      <c r="M9" s="2"/>
      <c r="N9" s="1211" t="s">
        <v>346</v>
      </c>
      <c r="O9" s="1211"/>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215" t="s">
        <v>347</v>
      </c>
      <c r="P11" s="1215"/>
      <c r="Q11" s="1215"/>
      <c r="R11" s="1215"/>
      <c r="S11" s="1215"/>
      <c r="T11" s="1215"/>
      <c r="U11" s="1215"/>
      <c r="V11" s="1215"/>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215"/>
      <c r="P12" s="1215"/>
      <c r="Q12" s="1215"/>
      <c r="R12" s="1215"/>
      <c r="S12" s="1215"/>
      <c r="T12" s="1215"/>
      <c r="U12" s="1215"/>
      <c r="V12" s="1215"/>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215" t="s">
        <v>348</v>
      </c>
      <c r="P13" s="1215"/>
      <c r="Q13" s="1215"/>
      <c r="R13" s="1215"/>
      <c r="S13" s="1215"/>
      <c r="T13" s="1215"/>
      <c r="U13" s="1215"/>
      <c r="V13" s="1215"/>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215"/>
      <c r="P14" s="1215"/>
      <c r="Q14" s="1215"/>
      <c r="R14" s="1215"/>
      <c r="S14" s="1215"/>
      <c r="T14" s="1215"/>
      <c r="U14" s="1215"/>
      <c r="V14" s="1215"/>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216" t="s">
        <v>349</v>
      </c>
      <c r="P15" s="1216"/>
      <c r="Q15" s="1216"/>
      <c r="R15" s="1216"/>
      <c r="S15" s="1216"/>
      <c r="T15" s="1216"/>
      <c r="U15" s="1216"/>
      <c r="V15" s="1216"/>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216"/>
      <c r="P16" s="1216"/>
      <c r="Q16" s="1216"/>
      <c r="R16" s="1216"/>
      <c r="S16" s="1216"/>
      <c r="T16" s="1216"/>
      <c r="U16" s="1216"/>
      <c r="V16" s="1216"/>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214" t="s">
        <v>350</v>
      </c>
      <c r="D19" s="1214"/>
      <c r="E19" s="1214"/>
      <c r="F19" s="1214"/>
      <c r="G19" s="1214"/>
      <c r="H19" s="1214"/>
      <c r="I19" s="1214"/>
      <c r="J19" s="1214"/>
      <c r="K19" s="1214"/>
      <c r="L19" s="1214"/>
      <c r="M19" s="1214"/>
      <c r="N19" s="1214"/>
      <c r="O19" s="1214"/>
      <c r="P19" s="1214"/>
      <c r="Q19" s="1214"/>
      <c r="R19" s="1214"/>
      <c r="S19" s="1214"/>
      <c r="T19" s="1214"/>
      <c r="U19" s="1214"/>
      <c r="V19" s="1214"/>
      <c r="W19" s="1214"/>
      <c r="X19" s="1214"/>
      <c r="Y19" s="1214"/>
      <c r="Z19" s="1214"/>
      <c r="AA19" s="1214"/>
      <c r="AB19" s="1214"/>
      <c r="AC19" s="1214"/>
      <c r="AD19" s="1214"/>
      <c r="AE19" s="1214"/>
      <c r="AF19" s="1214"/>
      <c r="AG19" s="1214"/>
      <c r="AH19" s="1214"/>
      <c r="AI19" s="1214"/>
      <c r="AJ19" s="1214"/>
      <c r="AK19" s="1214"/>
      <c r="AL19" s="1214"/>
      <c r="AM19" s="1214"/>
      <c r="AN19" s="120"/>
    </row>
    <row r="20" spans="2:40" s="1" customFormat="1" ht="15" customHeight="1" x14ac:dyDescent="0.15">
      <c r="B20" s="113"/>
      <c r="C20" s="1214"/>
      <c r="D20" s="1214"/>
      <c r="E20" s="1214"/>
      <c r="F20" s="1214"/>
      <c r="G20" s="1214"/>
      <c r="H20" s="1214"/>
      <c r="I20" s="1214"/>
      <c r="J20" s="1214"/>
      <c r="K20" s="1214"/>
      <c r="L20" s="1214"/>
      <c r="M20" s="1214"/>
      <c r="N20" s="1214"/>
      <c r="O20" s="1214"/>
      <c r="P20" s="1214"/>
      <c r="Q20" s="1214"/>
      <c r="R20" s="1214"/>
      <c r="S20" s="1214"/>
      <c r="T20" s="1214"/>
      <c r="U20" s="1214"/>
      <c r="V20" s="1214"/>
      <c r="W20" s="1214"/>
      <c r="X20" s="1214"/>
      <c r="Y20" s="1214"/>
      <c r="Z20" s="1214"/>
      <c r="AA20" s="1214"/>
      <c r="AB20" s="1214"/>
      <c r="AC20" s="1214"/>
      <c r="AD20" s="1214"/>
      <c r="AE20" s="1214"/>
      <c r="AF20" s="1214"/>
      <c r="AG20" s="1214"/>
      <c r="AH20" s="1214"/>
      <c r="AI20" s="1214"/>
      <c r="AJ20" s="1214"/>
      <c r="AK20" s="1214"/>
      <c r="AL20" s="1214"/>
      <c r="AM20" s="1214"/>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213" t="s">
        <v>352</v>
      </c>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s="1" customFormat="1" ht="11.25" customHeight="1" x14ac:dyDescent="0.15">
      <c r="B24" s="2"/>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s="1" customFormat="1" ht="11.25" customHeight="1" x14ac:dyDescent="0.15">
      <c r="B25" s="2"/>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213" t="s">
        <v>353</v>
      </c>
      <c r="D28" s="1213"/>
      <c r="E28" s="1213"/>
      <c r="F28" s="1213"/>
      <c r="G28" s="1213"/>
      <c r="H28" s="1213"/>
      <c r="I28" s="1213"/>
      <c r="J28" s="1213"/>
      <c r="K28" s="1213"/>
      <c r="L28" s="1213"/>
      <c r="M28" s="1213"/>
      <c r="N28" s="1213"/>
      <c r="O28" s="1213"/>
      <c r="P28" s="1213"/>
      <c r="Q28" s="1213"/>
      <c r="R28" s="1213"/>
      <c r="S28" s="1213"/>
      <c r="T28" s="1213"/>
      <c r="U28" s="1213"/>
      <c r="V28" s="1213"/>
      <c r="W28" s="1213"/>
      <c r="X28" s="1213"/>
      <c r="Y28" s="1213"/>
      <c r="Z28" s="1213"/>
      <c r="AA28" s="1213"/>
      <c r="AB28" s="1213"/>
      <c r="AC28" s="1213"/>
      <c r="AD28" s="1213"/>
      <c r="AE28" s="1213"/>
      <c r="AF28" s="1213"/>
      <c r="AG28" s="1213"/>
      <c r="AH28" s="1213"/>
      <c r="AI28" s="1213"/>
      <c r="AJ28" s="1213"/>
      <c r="AK28" s="1213"/>
      <c r="AL28" s="1213"/>
      <c r="AM28" s="1213"/>
      <c r="AN28" s="1213"/>
    </row>
    <row r="29" spans="2:40" s="1" customFormat="1" ht="11.25" customHeight="1" x14ac:dyDescent="0.15">
      <c r="B29" s="2"/>
      <c r="C29" s="1213"/>
      <c r="D29" s="1213"/>
      <c r="E29" s="1213"/>
      <c r="F29" s="1213"/>
      <c r="G29" s="1213"/>
      <c r="H29" s="1213"/>
      <c r="I29" s="1213"/>
      <c r="J29" s="1213"/>
      <c r="K29" s="1213"/>
      <c r="L29" s="1213"/>
      <c r="M29" s="1213"/>
      <c r="N29" s="1213"/>
      <c r="O29" s="1213"/>
      <c r="P29" s="1213"/>
      <c r="Q29" s="1213"/>
      <c r="R29" s="1213"/>
      <c r="S29" s="1213"/>
      <c r="T29" s="1213"/>
      <c r="U29" s="1213"/>
      <c r="V29" s="1213"/>
      <c r="W29" s="1213"/>
      <c r="X29" s="1213"/>
      <c r="Y29" s="1213"/>
      <c r="Z29" s="1213"/>
      <c r="AA29" s="1213"/>
      <c r="AB29" s="1213"/>
      <c r="AC29" s="1213"/>
      <c r="AD29" s="1213"/>
      <c r="AE29" s="1213"/>
      <c r="AF29" s="1213"/>
      <c r="AG29" s="1213"/>
      <c r="AH29" s="1213"/>
      <c r="AI29" s="1213"/>
      <c r="AJ29" s="1213"/>
      <c r="AK29" s="1213"/>
      <c r="AL29" s="1213"/>
      <c r="AM29" s="1213"/>
      <c r="AN29" s="1213"/>
    </row>
    <row r="30" spans="2:40" s="1" customFormat="1" ht="11.25" customHeight="1" x14ac:dyDescent="0.15">
      <c r="B30" s="2"/>
      <c r="C30" s="1213"/>
      <c r="D30" s="1213"/>
      <c r="E30" s="1213"/>
      <c r="F30" s="1213"/>
      <c r="G30" s="1213"/>
      <c r="H30" s="1213"/>
      <c r="I30" s="1213"/>
      <c r="J30" s="1213"/>
      <c r="K30" s="1213"/>
      <c r="L30" s="1213"/>
      <c r="M30" s="1213"/>
      <c r="N30" s="1213"/>
      <c r="O30" s="1213"/>
      <c r="P30" s="1213"/>
      <c r="Q30" s="1213"/>
      <c r="R30" s="1213"/>
      <c r="S30" s="1213"/>
      <c r="T30" s="1213"/>
      <c r="U30" s="1213"/>
      <c r="V30" s="1213"/>
      <c r="W30" s="1213"/>
      <c r="X30" s="1213"/>
      <c r="Y30" s="1213"/>
      <c r="Z30" s="1213"/>
      <c r="AA30" s="1213"/>
      <c r="AB30" s="1213"/>
      <c r="AC30" s="1213"/>
      <c r="AD30" s="1213"/>
      <c r="AE30" s="1213"/>
      <c r="AF30" s="1213"/>
      <c r="AG30" s="1213"/>
      <c r="AH30" s="1213"/>
      <c r="AI30" s="1213"/>
      <c r="AJ30" s="1213"/>
      <c r="AK30" s="1213"/>
      <c r="AL30" s="1213"/>
      <c r="AM30" s="1213"/>
      <c r="AN30" s="1213"/>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313</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314</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315</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316</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317</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318</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319</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320</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321</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322</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323</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324</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topLeftCell="A20" workbookViewId="0">
      <selection activeCell="CC28" sqref="CC28"/>
    </sheetView>
  </sheetViews>
  <sheetFormatPr defaultColWidth="2.25" defaultRowHeight="13.5" x14ac:dyDescent="0.15"/>
  <cols>
    <col min="1" max="1" width="2.5" style="124" customWidth="1"/>
    <col min="2" max="16384" width="2.25" style="124"/>
  </cols>
  <sheetData>
    <row r="2" spans="2:40" ht="14.25" x14ac:dyDescent="0.15">
      <c r="B2" s="123"/>
      <c r="C2" s="1217"/>
      <c r="D2" s="1217"/>
      <c r="E2" s="1217"/>
      <c r="F2" s="1217"/>
      <c r="G2" s="1217"/>
      <c r="H2" s="1217"/>
      <c r="I2" s="1217"/>
      <c r="J2" s="1217"/>
      <c r="K2" s="1217"/>
      <c r="L2" s="1217"/>
      <c r="M2" s="1217"/>
      <c r="N2" s="1217"/>
      <c r="O2" s="1217"/>
      <c r="P2" s="1217"/>
      <c r="Q2" s="1217"/>
      <c r="R2" s="1217"/>
      <c r="S2" s="1217"/>
      <c r="T2" s="1217"/>
      <c r="U2" s="1217"/>
      <c r="V2" s="1217"/>
      <c r="W2" s="1217"/>
      <c r="X2" s="1217"/>
      <c r="Y2" s="1217"/>
      <c r="Z2" s="1217"/>
      <c r="AA2" s="1217"/>
      <c r="AB2" s="1217"/>
      <c r="AC2" s="1217"/>
      <c r="AD2" s="1217"/>
      <c r="AE2" s="1217"/>
      <c r="AF2" s="1217"/>
      <c r="AG2" s="1217"/>
      <c r="AH2" s="1217"/>
      <c r="AI2" s="1217"/>
      <c r="AJ2" s="1217"/>
      <c r="AK2" s="1217"/>
      <c r="AL2" s="1217"/>
      <c r="AM2" s="1217"/>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218" t="s">
        <v>355</v>
      </c>
      <c r="N5" s="1218"/>
      <c r="O5" s="1218"/>
      <c r="P5" s="1218"/>
      <c r="Q5" s="1218"/>
      <c r="R5" s="1218"/>
      <c r="S5" s="1218"/>
      <c r="T5" s="1218"/>
      <c r="U5" s="1218"/>
      <c r="V5" s="1218"/>
      <c r="W5" s="1218"/>
      <c r="X5" s="1218"/>
      <c r="Y5" s="1218"/>
      <c r="Z5" s="1218"/>
      <c r="AA5" s="1218"/>
      <c r="AB5" s="1218"/>
      <c r="AC5" s="1218"/>
      <c r="AD5" s="1219"/>
      <c r="AE5" s="1219"/>
      <c r="AF5" s="1219"/>
      <c r="AG5" s="1219"/>
      <c r="AH5" s="1219"/>
      <c r="AI5" s="1219"/>
      <c r="AJ5" s="1219"/>
      <c r="AK5" s="1219"/>
      <c r="AL5" s="1219"/>
      <c r="AM5" s="123"/>
      <c r="AN5" s="123"/>
    </row>
    <row r="6" spans="2:40" ht="14.25" x14ac:dyDescent="0.15">
      <c r="B6" s="123"/>
      <c r="C6" s="123"/>
      <c r="D6" s="123"/>
      <c r="E6" s="123"/>
      <c r="F6" s="123"/>
      <c r="G6" s="123"/>
      <c r="H6" s="123"/>
      <c r="I6" s="123"/>
      <c r="J6" s="123"/>
      <c r="K6" s="123"/>
      <c r="L6" s="123"/>
      <c r="M6" s="1218"/>
      <c r="N6" s="1218"/>
      <c r="O6" s="1218"/>
      <c r="P6" s="1218"/>
      <c r="Q6" s="1218"/>
      <c r="R6" s="1218"/>
      <c r="S6" s="1218"/>
      <c r="T6" s="1218"/>
      <c r="U6" s="1218"/>
      <c r="V6" s="1218"/>
      <c r="W6" s="1218"/>
      <c r="X6" s="1218"/>
      <c r="Y6" s="1218"/>
      <c r="Z6" s="1218"/>
      <c r="AA6" s="1218"/>
      <c r="AB6" s="1218"/>
      <c r="AC6" s="1218"/>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356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210" t="s">
        <v>345</v>
      </c>
      <c r="E11" s="1210"/>
      <c r="F11" s="1210"/>
      <c r="G11" s="1210"/>
      <c r="H11" s="1210"/>
      <c r="I11" s="1210"/>
      <c r="J11" s="1210"/>
      <c r="K11" s="1210"/>
      <c r="L11" s="1210"/>
      <c r="M11" s="2"/>
      <c r="N11" s="1220" t="s">
        <v>346</v>
      </c>
      <c r="O11" s="1220"/>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221" t="s">
        <v>347</v>
      </c>
      <c r="P13" s="1221"/>
      <c r="Q13" s="1221"/>
      <c r="R13" s="1221"/>
      <c r="S13" s="1221"/>
      <c r="T13" s="1221"/>
      <c r="U13" s="1221"/>
      <c r="V13" s="1221"/>
      <c r="W13" s="2"/>
      <c r="X13" s="1222"/>
      <c r="Y13" s="1222"/>
      <c r="Z13" s="1222"/>
      <c r="AA13" s="1222"/>
      <c r="AB13" s="1222"/>
      <c r="AC13" s="1222"/>
      <c r="AD13" s="1222"/>
      <c r="AE13" s="1222"/>
      <c r="AF13" s="1222"/>
      <c r="AG13" s="1222"/>
      <c r="AH13" s="1222"/>
      <c r="AI13" s="1222"/>
      <c r="AJ13" s="1222"/>
      <c r="AK13" s="1222"/>
      <c r="AL13" s="1222"/>
      <c r="AM13" s="1222"/>
      <c r="AN13" s="1222"/>
    </row>
    <row r="14" spans="2:40" s="1" customFormat="1" ht="14.25" x14ac:dyDescent="0.15">
      <c r="B14" s="113"/>
      <c r="C14" s="127"/>
      <c r="D14" s="127"/>
      <c r="E14" s="127"/>
      <c r="F14" s="127"/>
      <c r="G14" s="127"/>
      <c r="H14" s="127"/>
      <c r="I14" s="127"/>
      <c r="J14" s="127"/>
      <c r="K14" s="127"/>
      <c r="L14" s="127"/>
      <c r="M14" s="127"/>
      <c r="N14" s="127"/>
      <c r="O14" s="1221"/>
      <c r="P14" s="1221"/>
      <c r="Q14" s="1221"/>
      <c r="R14" s="1221"/>
      <c r="S14" s="1221"/>
      <c r="T14" s="1221"/>
      <c r="U14" s="1221"/>
      <c r="V14" s="1221"/>
      <c r="W14" s="2"/>
      <c r="X14" s="1222"/>
      <c r="Y14" s="1222"/>
      <c r="Z14" s="1222"/>
      <c r="AA14" s="1222"/>
      <c r="AB14" s="1222"/>
      <c r="AC14" s="1222"/>
      <c r="AD14" s="1222"/>
      <c r="AE14" s="1222"/>
      <c r="AF14" s="1222"/>
      <c r="AG14" s="1222"/>
      <c r="AH14" s="1222"/>
      <c r="AI14" s="1222"/>
      <c r="AJ14" s="1222"/>
      <c r="AK14" s="1222"/>
      <c r="AL14" s="1222"/>
      <c r="AM14" s="1222"/>
      <c r="AN14" s="1222"/>
    </row>
    <row r="15" spans="2:40" s="1" customFormat="1" ht="14.25" x14ac:dyDescent="0.15">
      <c r="B15" s="2"/>
      <c r="C15" s="112"/>
      <c r="D15" s="117"/>
      <c r="E15" s="117"/>
      <c r="F15" s="117"/>
      <c r="G15" s="117"/>
      <c r="H15" s="117"/>
      <c r="I15" s="117"/>
      <c r="J15" s="117"/>
      <c r="K15" s="117"/>
      <c r="L15" s="117"/>
      <c r="M15" s="117"/>
      <c r="N15" s="117"/>
      <c r="O15" s="1221" t="s">
        <v>348</v>
      </c>
      <c r="P15" s="1221"/>
      <c r="Q15" s="1221"/>
      <c r="R15" s="1221"/>
      <c r="S15" s="1221"/>
      <c r="T15" s="1221"/>
      <c r="U15" s="1221"/>
      <c r="V15" s="1221"/>
      <c r="W15" s="2"/>
      <c r="X15" s="1222"/>
      <c r="Y15" s="1222"/>
      <c r="Z15" s="1222"/>
      <c r="AA15" s="1222"/>
      <c r="AB15" s="1222"/>
      <c r="AC15" s="1222"/>
      <c r="AD15" s="1222"/>
      <c r="AE15" s="1222"/>
      <c r="AF15" s="1222"/>
      <c r="AG15" s="1222"/>
      <c r="AH15" s="1222"/>
      <c r="AI15" s="1222"/>
      <c r="AJ15" s="1222"/>
      <c r="AK15" s="1222"/>
      <c r="AL15" s="1222"/>
      <c r="AM15" s="1222"/>
      <c r="AN15" s="1222"/>
    </row>
    <row r="16" spans="2:40" s="1" customFormat="1" ht="14.25" x14ac:dyDescent="0.15">
      <c r="B16" s="2"/>
      <c r="C16" s="112"/>
      <c r="D16" s="117"/>
      <c r="E16" s="117"/>
      <c r="F16" s="117"/>
      <c r="G16" s="117"/>
      <c r="H16" s="117"/>
      <c r="I16" s="117"/>
      <c r="J16" s="117"/>
      <c r="K16" s="117"/>
      <c r="L16" s="117"/>
      <c r="M16" s="117"/>
      <c r="N16" s="117"/>
      <c r="O16" s="1221"/>
      <c r="P16" s="1221"/>
      <c r="Q16" s="1221"/>
      <c r="R16" s="1221"/>
      <c r="S16" s="1221"/>
      <c r="T16" s="1221"/>
      <c r="U16" s="1221"/>
      <c r="V16" s="1221"/>
      <c r="W16" s="2"/>
      <c r="X16" s="1222"/>
      <c r="Y16" s="1222"/>
      <c r="Z16" s="1222"/>
      <c r="AA16" s="1222"/>
      <c r="AB16" s="1222"/>
      <c r="AC16" s="1222"/>
      <c r="AD16" s="1222"/>
      <c r="AE16" s="1222"/>
      <c r="AF16" s="1222"/>
      <c r="AG16" s="1222"/>
      <c r="AH16" s="1222"/>
      <c r="AI16" s="1222"/>
      <c r="AJ16" s="1222"/>
      <c r="AK16" s="1222"/>
      <c r="AL16" s="1222"/>
      <c r="AM16" s="1222"/>
      <c r="AN16" s="1222"/>
    </row>
    <row r="17" spans="2:40" s="1" customFormat="1" ht="14.25" x14ac:dyDescent="0.15">
      <c r="B17" s="113"/>
      <c r="C17" s="118"/>
      <c r="D17" s="117"/>
      <c r="E17" s="117"/>
      <c r="F17" s="117"/>
      <c r="G17" s="117"/>
      <c r="H17" s="117"/>
      <c r="I17" s="117"/>
      <c r="J17" s="117"/>
      <c r="K17" s="117"/>
      <c r="L17" s="117"/>
      <c r="M17" s="117"/>
      <c r="N17" s="117"/>
      <c r="O17" s="1223" t="s">
        <v>349</v>
      </c>
      <c r="P17" s="1223"/>
      <c r="Q17" s="1223"/>
      <c r="R17" s="1223"/>
      <c r="S17" s="1223"/>
      <c r="T17" s="1223"/>
      <c r="U17" s="1223"/>
      <c r="V17" s="1223"/>
      <c r="W17" s="2"/>
      <c r="X17" s="1222"/>
      <c r="Y17" s="1222"/>
      <c r="Z17" s="1222"/>
      <c r="AA17" s="1222"/>
      <c r="AB17" s="1222"/>
      <c r="AC17" s="1222"/>
      <c r="AD17" s="1222"/>
      <c r="AE17" s="1222"/>
      <c r="AF17" s="1222"/>
      <c r="AG17" s="1222"/>
      <c r="AH17" s="1222"/>
      <c r="AI17" s="1222"/>
      <c r="AJ17" s="1222"/>
      <c r="AK17" s="1222"/>
      <c r="AL17" s="1222"/>
      <c r="AM17" s="1222"/>
      <c r="AN17" s="1222"/>
    </row>
    <row r="18" spans="2:40" s="1" customFormat="1" ht="14.25" x14ac:dyDescent="0.15">
      <c r="B18" s="113"/>
      <c r="C18" s="118"/>
      <c r="D18" s="117"/>
      <c r="E18" s="117"/>
      <c r="F18" s="117"/>
      <c r="G18" s="117"/>
      <c r="H18" s="117"/>
      <c r="I18" s="117"/>
      <c r="J18" s="117"/>
      <c r="K18" s="117"/>
      <c r="L18" s="117"/>
      <c r="M18" s="117"/>
      <c r="N18" s="117"/>
      <c r="O18" s="1223"/>
      <c r="P18" s="1223"/>
      <c r="Q18" s="1223"/>
      <c r="R18" s="1223"/>
      <c r="S18" s="1223"/>
      <c r="T18" s="1223"/>
      <c r="U18" s="1223"/>
      <c r="V18" s="1223"/>
      <c r="W18" s="2"/>
      <c r="X18" s="1222"/>
      <c r="Y18" s="1222"/>
      <c r="Z18" s="1222"/>
      <c r="AA18" s="1222"/>
      <c r="AB18" s="1222"/>
      <c r="AC18" s="1222"/>
      <c r="AD18" s="1222"/>
      <c r="AE18" s="1222"/>
      <c r="AF18" s="1222"/>
      <c r="AG18" s="1222"/>
      <c r="AH18" s="1222"/>
      <c r="AI18" s="1222"/>
      <c r="AJ18" s="1222"/>
      <c r="AK18" s="1222"/>
      <c r="AL18" s="1222"/>
      <c r="AM18" s="1222"/>
      <c r="AN18" s="1222"/>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357</v>
      </c>
      <c r="D21" s="197" t="s">
        <v>356</v>
      </c>
      <c r="E21" s="197"/>
      <c r="F21" s="198"/>
      <c r="G21" s="198"/>
      <c r="H21" s="197" t="s">
        <v>2</v>
      </c>
      <c r="I21" s="198"/>
      <c r="J21" s="198"/>
      <c r="K21" s="197" t="s">
        <v>3</v>
      </c>
      <c r="L21" s="198"/>
      <c r="M21" s="198"/>
      <c r="N21" s="197" t="s">
        <v>4</v>
      </c>
      <c r="O21" s="1224" t="s">
        <v>358</v>
      </c>
      <c r="P21" s="1224"/>
      <c r="Q21" s="1224"/>
      <c r="R21" s="1224"/>
      <c r="S21" s="1224"/>
      <c r="T21" s="1224"/>
      <c r="U21" s="1224"/>
      <c r="V21" s="1224"/>
      <c r="W21" s="1224"/>
      <c r="X21" s="1224"/>
      <c r="Y21" s="1224"/>
      <c r="Z21" s="1224"/>
      <c r="AA21" s="1224"/>
      <c r="AB21" s="1224"/>
      <c r="AC21" s="1224"/>
      <c r="AD21" s="1224"/>
      <c r="AE21" s="1224"/>
      <c r="AF21" s="1224"/>
      <c r="AG21" s="1224"/>
      <c r="AH21" s="1224"/>
      <c r="AI21" s="1224"/>
      <c r="AJ21" s="1224"/>
      <c r="AK21" s="1224"/>
      <c r="AL21" s="1224"/>
      <c r="AM21" s="1224"/>
      <c r="AN21" s="1224"/>
    </row>
    <row r="22" spans="2:40" s="1" customFormat="1" ht="14.25" x14ac:dyDescent="0.15">
      <c r="B22" s="128"/>
      <c r="C22" s="117"/>
      <c r="D22" s="197"/>
      <c r="E22" s="197"/>
      <c r="F22" s="198"/>
      <c r="G22" s="198"/>
      <c r="H22" s="197"/>
      <c r="I22" s="198"/>
      <c r="J22" s="198"/>
      <c r="K22" s="197"/>
      <c r="L22" s="198"/>
      <c r="M22" s="198"/>
      <c r="N22" s="197"/>
      <c r="O22" s="1224"/>
      <c r="P22" s="1224"/>
      <c r="Q22" s="1224"/>
      <c r="R22" s="1224"/>
      <c r="S22" s="1224"/>
      <c r="T22" s="1224"/>
      <c r="U22" s="1224"/>
      <c r="V22" s="1224"/>
      <c r="W22" s="1224"/>
      <c r="X22" s="1224"/>
      <c r="Y22" s="1224"/>
      <c r="Z22" s="1224"/>
      <c r="AA22" s="1224"/>
      <c r="AB22" s="1224"/>
      <c r="AC22" s="1224"/>
      <c r="AD22" s="1224"/>
      <c r="AE22" s="1224"/>
      <c r="AF22" s="1224"/>
      <c r="AG22" s="1224"/>
      <c r="AH22" s="1224"/>
      <c r="AI22" s="1224"/>
      <c r="AJ22" s="1224"/>
      <c r="AK22" s="1224"/>
      <c r="AL22" s="1224"/>
      <c r="AM22" s="1224"/>
      <c r="AN22" s="1224"/>
    </row>
    <row r="23" spans="2:40" s="1" customFormat="1" ht="14.25" x14ac:dyDescent="0.15">
      <c r="B23" s="2"/>
      <c r="C23" s="1213" t="s">
        <v>359</v>
      </c>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s="1" customFormat="1" ht="14.25" x14ac:dyDescent="0.15">
      <c r="B24" s="2"/>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s="1" customFormat="1" ht="14.25" x14ac:dyDescent="0.15">
      <c r="B25" s="2"/>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CC28" sqref="CC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223"/>
      <c r="D3" s="1223"/>
      <c r="E3" s="1223"/>
      <c r="F3" s="1223"/>
      <c r="G3" s="1223"/>
      <c r="H3" s="1223"/>
      <c r="I3" s="1223"/>
      <c r="J3" s="2"/>
      <c r="K3" s="2"/>
      <c r="L3" s="2"/>
      <c r="M3" s="2"/>
      <c r="N3" s="121"/>
      <c r="O3" s="121"/>
      <c r="P3" s="121"/>
      <c r="Q3" s="121"/>
      <c r="R3" s="121"/>
      <c r="S3" s="121"/>
      <c r="T3" s="121"/>
      <c r="U3" s="121"/>
      <c r="V3" s="121"/>
      <c r="W3" s="121"/>
      <c r="X3" s="121"/>
      <c r="Y3" s="121"/>
      <c r="Z3" s="121"/>
      <c r="AA3" s="121"/>
      <c r="AB3" s="121"/>
      <c r="AC3" s="121"/>
      <c r="AD3" s="121"/>
      <c r="AE3" s="121"/>
      <c r="AF3" s="121"/>
      <c r="AG3" s="1225"/>
      <c r="AH3" s="1225"/>
      <c r="AI3" s="1225"/>
      <c r="AJ3" s="1225"/>
      <c r="AK3" s="1225"/>
      <c r="AL3" s="1225"/>
      <c r="AM3" s="1225"/>
      <c r="AN3" s="1225"/>
    </row>
    <row r="4" spans="2:40" ht="15" customHeight="1" x14ac:dyDescent="0.15">
      <c r="B4" s="2"/>
      <c r="C4" s="1223" t="s">
        <v>360</v>
      </c>
      <c r="D4" s="1223"/>
      <c r="E4" s="1223"/>
      <c r="F4" s="1223"/>
      <c r="G4" s="1223"/>
      <c r="H4" s="1223"/>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361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210" t="s">
        <v>345</v>
      </c>
      <c r="E11" s="1210"/>
      <c r="F11" s="1210"/>
      <c r="G11" s="1210"/>
      <c r="H11" s="1210"/>
      <c r="I11" s="1210"/>
      <c r="J11" s="1210"/>
      <c r="K11" s="1210"/>
      <c r="L11" s="1210"/>
      <c r="M11" s="2"/>
      <c r="N11" s="1220" t="s">
        <v>346</v>
      </c>
      <c r="O11" s="1220"/>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221" t="s">
        <v>347</v>
      </c>
      <c r="P13" s="1221"/>
      <c r="Q13" s="1221"/>
      <c r="R13" s="1221"/>
      <c r="S13" s="1221"/>
      <c r="T13" s="1221"/>
      <c r="U13" s="1221"/>
      <c r="V13" s="1221"/>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221"/>
      <c r="P14" s="1221"/>
      <c r="Q14" s="1221"/>
      <c r="R14" s="1221"/>
      <c r="S14" s="1221"/>
      <c r="T14" s="1221"/>
      <c r="U14" s="1221"/>
      <c r="V14" s="1221"/>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221" t="s">
        <v>348</v>
      </c>
      <c r="P15" s="1221"/>
      <c r="Q15" s="1221"/>
      <c r="R15" s="1221"/>
      <c r="S15" s="1221"/>
      <c r="T15" s="1221"/>
      <c r="U15" s="1221"/>
      <c r="V15" s="1221"/>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221"/>
      <c r="P16" s="1221"/>
      <c r="Q16" s="1221"/>
      <c r="R16" s="1221"/>
      <c r="S16" s="1221"/>
      <c r="T16" s="1221"/>
      <c r="U16" s="1221"/>
      <c r="V16" s="1221"/>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223" t="s">
        <v>349</v>
      </c>
      <c r="P17" s="1223"/>
      <c r="Q17" s="1223"/>
      <c r="R17" s="1223"/>
      <c r="S17" s="1223"/>
      <c r="T17" s="1223"/>
      <c r="U17" s="1223"/>
      <c r="V17" s="1223"/>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223"/>
      <c r="P18" s="1223"/>
      <c r="Q18" s="1223"/>
      <c r="R18" s="1223"/>
      <c r="S18" s="1223"/>
      <c r="T18" s="1223"/>
      <c r="U18" s="1223"/>
      <c r="V18" s="1223"/>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213" t="s">
        <v>362</v>
      </c>
      <c r="D21" s="1213"/>
      <c r="E21" s="1213"/>
      <c r="F21" s="1213"/>
      <c r="G21" s="1213"/>
      <c r="H21" s="1213"/>
      <c r="I21" s="1213"/>
      <c r="J21" s="1213"/>
      <c r="K21" s="1213"/>
      <c r="L21" s="1213"/>
      <c r="M21" s="1213"/>
      <c r="N21" s="1213"/>
      <c r="O21" s="1213"/>
      <c r="P21" s="1213"/>
      <c r="Q21" s="1213"/>
      <c r="R21" s="1213"/>
      <c r="S21" s="1213"/>
      <c r="T21" s="1213"/>
      <c r="U21" s="1213"/>
      <c r="V21" s="1213"/>
      <c r="W21" s="1213"/>
      <c r="X21" s="1213"/>
      <c r="Y21" s="1213"/>
      <c r="Z21" s="1213"/>
      <c r="AA21" s="1213"/>
      <c r="AB21" s="1213"/>
      <c r="AC21" s="1213"/>
      <c r="AD21" s="1213"/>
      <c r="AE21" s="1213"/>
      <c r="AF21" s="1213"/>
      <c r="AG21" s="1213"/>
      <c r="AH21" s="1213"/>
      <c r="AI21" s="1213"/>
      <c r="AJ21" s="1213"/>
      <c r="AK21" s="1213"/>
      <c r="AL21" s="1213"/>
      <c r="AM21" s="1213"/>
      <c r="AN21" s="1213"/>
    </row>
    <row r="22" spans="2:40" ht="11.25" customHeight="1" x14ac:dyDescent="0.15">
      <c r="B22" s="128"/>
      <c r="C22" s="1213"/>
      <c r="D22" s="1213"/>
      <c r="E22" s="1213"/>
      <c r="F22" s="1213"/>
      <c r="G22" s="1213"/>
      <c r="H22" s="1213"/>
      <c r="I22" s="1213"/>
      <c r="J22" s="1213"/>
      <c r="K22" s="1213"/>
      <c r="L22" s="1213"/>
      <c r="M22" s="1213"/>
      <c r="N22" s="1213"/>
      <c r="O22" s="1213"/>
      <c r="P22" s="1213"/>
      <c r="Q22" s="1213"/>
      <c r="R22" s="1213"/>
      <c r="S22" s="1213"/>
      <c r="T22" s="1213"/>
      <c r="U22" s="1213"/>
      <c r="V22" s="1213"/>
      <c r="W22" s="1213"/>
      <c r="X22" s="1213"/>
      <c r="Y22" s="1213"/>
      <c r="Z22" s="1213"/>
      <c r="AA22" s="1213"/>
      <c r="AB22" s="1213"/>
      <c r="AC22" s="1213"/>
      <c r="AD22" s="1213"/>
      <c r="AE22" s="1213"/>
      <c r="AF22" s="1213"/>
      <c r="AG22" s="1213"/>
      <c r="AH22" s="1213"/>
      <c r="AI22" s="1213"/>
      <c r="AJ22" s="1213"/>
      <c r="AK22" s="1213"/>
      <c r="AL22" s="1213"/>
      <c r="AM22" s="1213"/>
      <c r="AN22" s="1213"/>
    </row>
    <row r="23" spans="2:40" ht="11.25" customHeight="1" x14ac:dyDescent="0.15">
      <c r="B23" s="128"/>
      <c r="C23" s="1213"/>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ht="11.25" customHeight="1" x14ac:dyDescent="0.15">
      <c r="B24" s="128"/>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ht="11.25" customHeight="1" x14ac:dyDescent="0.15">
      <c r="B25" s="128"/>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1.25" customHeight="1" x14ac:dyDescent="0.15">
      <c r="B26" s="128"/>
      <c r="C26" s="1213"/>
      <c r="D26" s="1213"/>
      <c r="E26" s="1213"/>
      <c r="F26" s="1213"/>
      <c r="G26" s="1213"/>
      <c r="H26" s="1213"/>
      <c r="I26" s="1213"/>
      <c r="J26" s="1213"/>
      <c r="K26" s="1213"/>
      <c r="L26" s="1213"/>
      <c r="M26" s="1213"/>
      <c r="N26" s="1213"/>
      <c r="O26" s="1213"/>
      <c r="P26" s="1213"/>
      <c r="Q26" s="1213"/>
      <c r="R26" s="1213"/>
      <c r="S26" s="1213"/>
      <c r="T26" s="1213"/>
      <c r="U26" s="1213"/>
      <c r="V26" s="1213"/>
      <c r="W26" s="1213"/>
      <c r="X26" s="1213"/>
      <c r="Y26" s="1213"/>
      <c r="Z26" s="1213"/>
      <c r="AA26" s="1213"/>
      <c r="AB26" s="1213"/>
      <c r="AC26" s="1213"/>
      <c r="AD26" s="1213"/>
      <c r="AE26" s="1213"/>
      <c r="AF26" s="1213"/>
      <c r="AG26" s="1213"/>
      <c r="AH26" s="1213"/>
      <c r="AI26" s="1213"/>
      <c r="AJ26" s="1213"/>
      <c r="AK26" s="1213"/>
      <c r="AL26" s="1213"/>
      <c r="AM26" s="1213"/>
      <c r="AN26" s="1213"/>
    </row>
    <row r="27" spans="2:40" ht="11.25" customHeight="1" x14ac:dyDescent="0.15">
      <c r="B27" s="128"/>
      <c r="C27" s="1213"/>
      <c r="D27" s="1213"/>
      <c r="E27" s="1213"/>
      <c r="F27" s="1213"/>
      <c r="G27" s="1213"/>
      <c r="H27" s="1213"/>
      <c r="I27" s="1213"/>
      <c r="J27" s="1213"/>
      <c r="K27" s="1213"/>
      <c r="L27" s="1213"/>
      <c r="M27" s="1213"/>
      <c r="N27" s="1213"/>
      <c r="O27" s="1213"/>
      <c r="P27" s="1213"/>
      <c r="Q27" s="1213"/>
      <c r="R27" s="1213"/>
      <c r="S27" s="1213"/>
      <c r="T27" s="1213"/>
      <c r="U27" s="1213"/>
      <c r="V27" s="1213"/>
      <c r="W27" s="1213"/>
      <c r="X27" s="1213"/>
      <c r="Y27" s="1213"/>
      <c r="Z27" s="1213"/>
      <c r="AA27" s="1213"/>
      <c r="AB27" s="1213"/>
      <c r="AC27" s="1213"/>
      <c r="AD27" s="1213"/>
      <c r="AE27" s="1213"/>
      <c r="AF27" s="1213"/>
      <c r="AG27" s="1213"/>
      <c r="AH27" s="1213"/>
      <c r="AI27" s="1213"/>
      <c r="AJ27" s="1213"/>
      <c r="AK27" s="1213"/>
      <c r="AL27" s="1213"/>
      <c r="AM27" s="1213"/>
      <c r="AN27" s="1213"/>
    </row>
    <row r="28" spans="2:40" ht="11.25" customHeight="1" x14ac:dyDescent="0.15">
      <c r="B28" s="2"/>
      <c r="C28" s="1213"/>
      <c r="D28" s="1213"/>
      <c r="E28" s="1213"/>
      <c r="F28" s="1213"/>
      <c r="G28" s="1213"/>
      <c r="H28" s="1213"/>
      <c r="I28" s="1213"/>
      <c r="J28" s="1213"/>
      <c r="K28" s="1213"/>
      <c r="L28" s="1213"/>
      <c r="M28" s="1213"/>
      <c r="N28" s="1213"/>
      <c r="O28" s="1213"/>
      <c r="P28" s="1213"/>
      <c r="Q28" s="1213"/>
      <c r="R28" s="1213"/>
      <c r="S28" s="1213"/>
      <c r="T28" s="1213"/>
      <c r="U28" s="1213"/>
      <c r="V28" s="1213"/>
      <c r="W28" s="1213"/>
      <c r="X28" s="1213"/>
      <c r="Y28" s="1213"/>
      <c r="Z28" s="1213"/>
      <c r="AA28" s="1213"/>
      <c r="AB28" s="1213"/>
      <c r="AC28" s="1213"/>
      <c r="AD28" s="1213"/>
      <c r="AE28" s="1213"/>
      <c r="AF28" s="1213"/>
      <c r="AG28" s="1213"/>
      <c r="AH28" s="1213"/>
      <c r="AI28" s="1213"/>
      <c r="AJ28" s="1213"/>
      <c r="AK28" s="1213"/>
      <c r="AL28" s="1213"/>
      <c r="AM28" s="1213"/>
      <c r="AN28" s="1213"/>
    </row>
    <row r="29" spans="2:40" ht="11.25" customHeight="1" x14ac:dyDescent="0.15">
      <c r="B29" s="113"/>
      <c r="C29" s="1213"/>
      <c r="D29" s="1213"/>
      <c r="E29" s="1213"/>
      <c r="F29" s="1213"/>
      <c r="G29" s="1213"/>
      <c r="H29" s="1213"/>
      <c r="I29" s="1213"/>
      <c r="J29" s="1213"/>
      <c r="K29" s="1213"/>
      <c r="L29" s="1213"/>
      <c r="M29" s="1213"/>
      <c r="N29" s="1213"/>
      <c r="O29" s="1213"/>
      <c r="P29" s="1213"/>
      <c r="Q29" s="1213"/>
      <c r="R29" s="1213"/>
      <c r="S29" s="1213"/>
      <c r="T29" s="1213"/>
      <c r="U29" s="1213"/>
      <c r="V29" s="1213"/>
      <c r="W29" s="1213"/>
      <c r="X29" s="1213"/>
      <c r="Y29" s="1213"/>
      <c r="Z29" s="1213"/>
      <c r="AA29" s="1213"/>
      <c r="AB29" s="1213"/>
      <c r="AC29" s="1213"/>
      <c r="AD29" s="1213"/>
      <c r="AE29" s="1213"/>
      <c r="AF29" s="1213"/>
      <c r="AG29" s="1213"/>
      <c r="AH29" s="1213"/>
      <c r="AI29" s="1213"/>
      <c r="AJ29" s="1213"/>
      <c r="AK29" s="1213"/>
      <c r="AL29" s="1213"/>
      <c r="AM29" s="1213"/>
      <c r="AN29" s="1213"/>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226" t="s">
        <v>363</v>
      </c>
      <c r="H61" s="1226"/>
      <c r="I61" s="1226"/>
      <c r="J61" s="1226"/>
      <c r="K61" s="1226"/>
      <c r="L61" s="1226"/>
      <c r="M61" s="1226"/>
      <c r="N61" s="1226"/>
      <c r="O61" s="1221" t="s">
        <v>364</v>
      </c>
      <c r="P61" s="1221"/>
      <c r="Q61" s="1221"/>
      <c r="R61" s="1221"/>
      <c r="S61" s="1221"/>
      <c r="T61" s="1221"/>
      <c r="U61" s="1221"/>
      <c r="V61" s="1221"/>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226"/>
      <c r="H62" s="1226"/>
      <c r="I62" s="1226"/>
      <c r="J62" s="1226"/>
      <c r="K62" s="1226"/>
      <c r="L62" s="1226"/>
      <c r="M62" s="1226"/>
      <c r="N62" s="1226"/>
      <c r="O62" s="1221"/>
      <c r="P62" s="1221"/>
      <c r="Q62" s="1221"/>
      <c r="R62" s="1221"/>
      <c r="S62" s="1221"/>
      <c r="T62" s="1221"/>
      <c r="U62" s="1221"/>
      <c r="V62" s="1221"/>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221" t="s">
        <v>365</v>
      </c>
      <c r="P63" s="1221"/>
      <c r="Q63" s="1221"/>
      <c r="R63" s="1221"/>
      <c r="S63" s="1221"/>
      <c r="T63" s="1221"/>
      <c r="U63" s="1221"/>
      <c r="V63" s="1221"/>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221"/>
      <c r="P64" s="1221"/>
      <c r="Q64" s="1221"/>
      <c r="R64" s="1221"/>
      <c r="S64" s="1221"/>
      <c r="T64" s="1221"/>
      <c r="U64" s="1221"/>
      <c r="V64" s="1221"/>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223" t="s">
        <v>366</v>
      </c>
      <c r="P65" s="1223"/>
      <c r="Q65" s="1223"/>
      <c r="R65" s="1223"/>
      <c r="S65" s="1223"/>
      <c r="T65" s="1223"/>
      <c r="U65" s="1223"/>
      <c r="V65" s="1223"/>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223"/>
      <c r="P66" s="1223"/>
      <c r="Q66" s="1223"/>
      <c r="R66" s="1223"/>
      <c r="S66" s="1223"/>
      <c r="T66" s="1223"/>
      <c r="U66" s="1223"/>
      <c r="V66" s="1223"/>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223" t="s">
        <v>367</v>
      </c>
      <c r="P67" s="1223"/>
      <c r="Q67" s="1223"/>
      <c r="R67" s="1223"/>
      <c r="S67" s="1223"/>
      <c r="T67" s="1223"/>
      <c r="U67" s="1223"/>
      <c r="V67" s="1223"/>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223"/>
      <c r="P68" s="1223"/>
      <c r="Q68" s="1223"/>
      <c r="R68" s="1223"/>
      <c r="S68" s="1223"/>
      <c r="T68" s="1223"/>
      <c r="U68" s="1223"/>
      <c r="V68" s="1223"/>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CC28" sqref="CC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227" t="s">
        <v>368</v>
      </c>
      <c r="D4" s="1227"/>
      <c r="E4" s="1227"/>
      <c r="F4" s="1227"/>
      <c r="G4" s="1227"/>
      <c r="H4" s="1227"/>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228" t="str">
        <f>IF($X$10="","","令 和")</f>
        <v/>
      </c>
      <c r="O10" s="189"/>
      <c r="P10" s="189"/>
      <c r="Q10" s="189"/>
      <c r="R10" s="189"/>
      <c r="S10" s="189"/>
      <c r="T10" s="189"/>
      <c r="U10" s="189"/>
      <c r="V10" s="189"/>
      <c r="W10" s="189"/>
      <c r="X10" s="183"/>
      <c r="Y10" s="183"/>
      <c r="Z10" s="185" t="s">
        <v>302</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229"/>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228" t="s">
        <v>304</v>
      </c>
      <c r="O12" s="189"/>
      <c r="P12" s="189"/>
      <c r="Q12" s="189"/>
      <c r="R12" s="189"/>
      <c r="S12" s="189"/>
      <c r="T12" s="189"/>
      <c r="U12" s="189"/>
      <c r="V12" s="189"/>
      <c r="W12" s="183"/>
      <c r="X12" s="183"/>
      <c r="Y12" s="185" t="s">
        <v>303</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229"/>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269</v>
      </c>
      <c r="H14" s="192"/>
      <c r="I14" s="192"/>
      <c r="J14" s="192"/>
      <c r="K14" s="192"/>
      <c r="L14" s="192"/>
      <c r="M14" s="193"/>
      <c r="N14" s="1230"/>
      <c r="O14" s="954"/>
      <c r="P14" s="954"/>
      <c r="Q14" s="954"/>
      <c r="R14" s="954"/>
      <c r="S14" s="954"/>
      <c r="T14" s="954"/>
      <c r="U14" s="954"/>
      <c r="V14" s="954"/>
      <c r="W14" s="954"/>
      <c r="X14" s="955"/>
      <c r="Y14" s="1230"/>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231"/>
      <c r="O15" s="1232"/>
      <c r="P15" s="1232"/>
      <c r="Q15" s="1232"/>
      <c r="R15" s="1232"/>
      <c r="S15" s="1232"/>
      <c r="T15" s="1232"/>
      <c r="U15" s="1232"/>
      <c r="V15" s="1232"/>
      <c r="W15" s="1232"/>
      <c r="X15" s="1233"/>
      <c r="Y15" s="1231"/>
      <c r="Z15" s="1232"/>
      <c r="AA15" s="1232"/>
      <c r="AB15" s="1232"/>
      <c r="AC15" s="1232"/>
      <c r="AD15" s="1232"/>
      <c r="AE15" s="1232"/>
      <c r="AF15" s="1232"/>
      <c r="AG15" s="1232"/>
      <c r="AH15" s="1232"/>
      <c r="AI15" s="1233"/>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230"/>
      <c r="O16" s="954"/>
      <c r="P16" s="954"/>
      <c r="Q16" s="954"/>
      <c r="R16" s="954"/>
      <c r="S16" s="954"/>
      <c r="T16" s="954"/>
      <c r="U16" s="954"/>
      <c r="V16" s="954"/>
      <c r="W16" s="954"/>
      <c r="X16" s="955"/>
      <c r="Y16" s="1230"/>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231"/>
      <c r="O17" s="1232"/>
      <c r="P17" s="1232"/>
      <c r="Q17" s="1232"/>
      <c r="R17" s="1232"/>
      <c r="S17" s="1232"/>
      <c r="T17" s="1232"/>
      <c r="U17" s="1232"/>
      <c r="V17" s="1232"/>
      <c r="W17" s="1232"/>
      <c r="X17" s="1233"/>
      <c r="Y17" s="1231"/>
      <c r="Z17" s="1232"/>
      <c r="AA17" s="1232"/>
      <c r="AB17" s="1232"/>
      <c r="AC17" s="1232"/>
      <c r="AD17" s="1232"/>
      <c r="AE17" s="1232"/>
      <c r="AF17" s="1232"/>
      <c r="AG17" s="1232"/>
      <c r="AH17" s="1232"/>
      <c r="AI17" s="1233"/>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230"/>
      <c r="O18" s="954"/>
      <c r="P18" s="954"/>
      <c r="Q18" s="954"/>
      <c r="R18" s="954"/>
      <c r="S18" s="954"/>
      <c r="T18" s="954"/>
      <c r="U18" s="954"/>
      <c r="V18" s="954"/>
      <c r="W18" s="954"/>
      <c r="X18" s="955"/>
      <c r="Y18" s="1230"/>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231"/>
      <c r="O19" s="1232"/>
      <c r="P19" s="1232"/>
      <c r="Q19" s="1232"/>
      <c r="R19" s="1232"/>
      <c r="S19" s="1232"/>
      <c r="T19" s="1232"/>
      <c r="U19" s="1232"/>
      <c r="V19" s="1232"/>
      <c r="W19" s="1232"/>
      <c r="X19" s="1233"/>
      <c r="Y19" s="1231"/>
      <c r="Z19" s="1232"/>
      <c r="AA19" s="1232"/>
      <c r="AB19" s="1232"/>
      <c r="AC19" s="1232"/>
      <c r="AD19" s="1232"/>
      <c r="AE19" s="1232"/>
      <c r="AF19" s="1232"/>
      <c r="AG19" s="1232"/>
      <c r="AH19" s="1232"/>
      <c r="AI19" s="1233"/>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369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370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371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372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373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250" t="s">
        <v>374</v>
      </c>
      <c r="C34" s="1250"/>
      <c r="D34" s="1250"/>
      <c r="E34" s="1250"/>
      <c r="F34" s="1250"/>
      <c r="G34" s="1250"/>
      <c r="H34" s="1250"/>
      <c r="I34" s="1250"/>
      <c r="J34" s="1250"/>
      <c r="K34" s="1250"/>
      <c r="L34" s="1250"/>
      <c r="M34" s="1250"/>
      <c r="N34" s="1250"/>
      <c r="O34" s="1250"/>
      <c r="P34" s="1250"/>
      <c r="Q34" s="1250" t="s">
        <v>375</v>
      </c>
      <c r="R34" s="1250"/>
      <c r="S34" s="1250"/>
      <c r="T34" s="1250"/>
      <c r="U34" s="1250"/>
      <c r="V34" s="1250"/>
      <c r="W34" s="1250"/>
      <c r="X34" s="1250"/>
      <c r="Y34" s="1250"/>
      <c r="Z34" s="1250"/>
      <c r="AA34" s="1250"/>
      <c r="AB34" s="1250"/>
      <c r="AC34" s="1250"/>
      <c r="AD34" s="1250"/>
      <c r="AE34" s="1250"/>
      <c r="AF34" s="1250"/>
      <c r="AG34" s="1250"/>
      <c r="AH34" s="1250"/>
      <c r="AI34" s="1250"/>
      <c r="AJ34" s="1250"/>
      <c r="AK34" s="1250"/>
      <c r="AL34" s="1250"/>
      <c r="AM34" s="1250"/>
      <c r="AN34" s="1250"/>
    </row>
    <row r="35" spans="2:40" s="45" customFormat="1" ht="15" customHeight="1" x14ac:dyDescent="0.15">
      <c r="B35" s="1234"/>
      <c r="C35" s="1234"/>
      <c r="D35" s="1234"/>
      <c r="E35" s="1234"/>
      <c r="F35" s="1234"/>
      <c r="G35" s="1234"/>
      <c r="H35" s="1234"/>
      <c r="I35" s="1234"/>
      <c r="J35" s="1234"/>
      <c r="K35" s="1234"/>
      <c r="L35" s="1234"/>
      <c r="M35" s="1234"/>
      <c r="N35" s="1234"/>
      <c r="O35" s="1234"/>
      <c r="P35" s="1234"/>
      <c r="Q35" s="1235" t="s">
        <v>376</v>
      </c>
      <c r="R35" s="1236"/>
      <c r="S35" s="1236"/>
      <c r="T35" s="1236"/>
      <c r="U35" s="1236"/>
      <c r="V35" s="1236"/>
      <c r="W35" s="1236"/>
      <c r="X35" s="1237"/>
      <c r="Y35" s="1242"/>
      <c r="Z35" s="1243"/>
      <c r="AA35" s="1243"/>
      <c r="AB35" s="1243"/>
      <c r="AC35" s="1243"/>
      <c r="AD35" s="1243"/>
      <c r="AE35" s="1243"/>
      <c r="AF35" s="1243"/>
      <c r="AG35" s="1243"/>
      <c r="AH35" s="1243"/>
      <c r="AI35" s="1243"/>
      <c r="AJ35" s="1243"/>
      <c r="AK35" s="1243"/>
      <c r="AL35" s="1243"/>
      <c r="AM35" s="1243"/>
      <c r="AN35" s="1244"/>
    </row>
    <row r="36" spans="2:40" s="45" customFormat="1" ht="15" customHeight="1" x14ac:dyDescent="0.15">
      <c r="B36" s="1234"/>
      <c r="C36" s="1234"/>
      <c r="D36" s="1234"/>
      <c r="E36" s="1234"/>
      <c r="F36" s="1234"/>
      <c r="G36" s="1234"/>
      <c r="H36" s="1234"/>
      <c r="I36" s="1234"/>
      <c r="J36" s="1234"/>
      <c r="K36" s="1234"/>
      <c r="L36" s="1234"/>
      <c r="M36" s="1234"/>
      <c r="N36" s="1234"/>
      <c r="O36" s="1234"/>
      <c r="P36" s="1234"/>
      <c r="Q36" s="1238"/>
      <c r="R36" s="687"/>
      <c r="S36" s="687"/>
      <c r="T36" s="687"/>
      <c r="U36" s="687"/>
      <c r="V36" s="687"/>
      <c r="W36" s="687"/>
      <c r="X36" s="1239"/>
      <c r="Y36" s="1245"/>
      <c r="Z36" s="585"/>
      <c r="AA36" s="585"/>
      <c r="AB36" s="585"/>
      <c r="AC36" s="585"/>
      <c r="AD36" s="585"/>
      <c r="AE36" s="585"/>
      <c r="AF36" s="585"/>
      <c r="AG36" s="585"/>
      <c r="AH36" s="585"/>
      <c r="AI36" s="585"/>
      <c r="AJ36" s="585"/>
      <c r="AK36" s="585"/>
      <c r="AL36" s="585"/>
      <c r="AM36" s="585"/>
      <c r="AN36" s="1246"/>
    </row>
    <row r="37" spans="2:40" s="45" customFormat="1" ht="15" customHeight="1" x14ac:dyDescent="0.15">
      <c r="B37" s="1234"/>
      <c r="C37" s="1234"/>
      <c r="D37" s="1234"/>
      <c r="E37" s="1234"/>
      <c r="F37" s="1234"/>
      <c r="G37" s="1234"/>
      <c r="H37" s="1234"/>
      <c r="I37" s="1234"/>
      <c r="J37" s="1234"/>
      <c r="K37" s="1234"/>
      <c r="L37" s="1234"/>
      <c r="M37" s="1234"/>
      <c r="N37" s="1234"/>
      <c r="O37" s="1234"/>
      <c r="P37" s="1234"/>
      <c r="Q37" s="1238"/>
      <c r="R37" s="687"/>
      <c r="S37" s="687"/>
      <c r="T37" s="687"/>
      <c r="U37" s="687"/>
      <c r="V37" s="687"/>
      <c r="W37" s="687"/>
      <c r="X37" s="1239"/>
      <c r="Y37" s="1245"/>
      <c r="Z37" s="585"/>
      <c r="AA37" s="585"/>
      <c r="AB37" s="585"/>
      <c r="AC37" s="585"/>
      <c r="AD37" s="585"/>
      <c r="AE37" s="585"/>
      <c r="AF37" s="585"/>
      <c r="AG37" s="585"/>
      <c r="AH37" s="585"/>
      <c r="AI37" s="585"/>
      <c r="AJ37" s="585"/>
      <c r="AK37" s="585"/>
      <c r="AL37" s="585"/>
      <c r="AM37" s="585"/>
      <c r="AN37" s="1246"/>
    </row>
    <row r="38" spans="2:40" s="45" customFormat="1" ht="15" customHeight="1" x14ac:dyDescent="0.15">
      <c r="B38" s="1234"/>
      <c r="C38" s="1234"/>
      <c r="D38" s="1234"/>
      <c r="E38" s="1234"/>
      <c r="F38" s="1234"/>
      <c r="G38" s="1234"/>
      <c r="H38" s="1234"/>
      <c r="I38" s="1234"/>
      <c r="J38" s="1234"/>
      <c r="K38" s="1234"/>
      <c r="L38" s="1234"/>
      <c r="M38" s="1234"/>
      <c r="N38" s="1234"/>
      <c r="O38" s="1234"/>
      <c r="P38" s="1234"/>
      <c r="Q38" s="1238"/>
      <c r="R38" s="687"/>
      <c r="S38" s="687"/>
      <c r="T38" s="687"/>
      <c r="U38" s="687"/>
      <c r="V38" s="687"/>
      <c r="W38" s="687"/>
      <c r="X38" s="1239"/>
      <c r="Y38" s="1245"/>
      <c r="Z38" s="585"/>
      <c r="AA38" s="585"/>
      <c r="AB38" s="585"/>
      <c r="AC38" s="585"/>
      <c r="AD38" s="585"/>
      <c r="AE38" s="585"/>
      <c r="AF38" s="585"/>
      <c r="AG38" s="585"/>
      <c r="AH38" s="585"/>
      <c r="AI38" s="585"/>
      <c r="AJ38" s="585"/>
      <c r="AK38" s="585"/>
      <c r="AL38" s="585"/>
      <c r="AM38" s="585"/>
      <c r="AN38" s="1246"/>
    </row>
    <row r="39" spans="2:40" s="45" customFormat="1" ht="15" customHeight="1" x14ac:dyDescent="0.15">
      <c r="B39" s="1234"/>
      <c r="C39" s="1234"/>
      <c r="D39" s="1234"/>
      <c r="E39" s="1234"/>
      <c r="F39" s="1234"/>
      <c r="G39" s="1234"/>
      <c r="H39" s="1234"/>
      <c r="I39" s="1234"/>
      <c r="J39" s="1234"/>
      <c r="K39" s="1234"/>
      <c r="L39" s="1234"/>
      <c r="M39" s="1234"/>
      <c r="N39" s="1234"/>
      <c r="O39" s="1234"/>
      <c r="P39" s="1234"/>
      <c r="Q39" s="1240"/>
      <c r="R39" s="688"/>
      <c r="S39" s="688"/>
      <c r="T39" s="688"/>
      <c r="U39" s="688"/>
      <c r="V39" s="688"/>
      <c r="W39" s="688"/>
      <c r="X39" s="1241"/>
      <c r="Y39" s="1247"/>
      <c r="Z39" s="1248"/>
      <c r="AA39" s="1248"/>
      <c r="AB39" s="1248"/>
      <c r="AC39" s="1248"/>
      <c r="AD39" s="1248"/>
      <c r="AE39" s="1248"/>
      <c r="AF39" s="1248"/>
      <c r="AG39" s="1248"/>
      <c r="AH39" s="1248"/>
      <c r="AI39" s="1248"/>
      <c r="AJ39" s="1248"/>
      <c r="AK39" s="1248"/>
      <c r="AL39" s="1248"/>
      <c r="AM39" s="1248"/>
      <c r="AN39" s="1249"/>
    </row>
    <row r="40" spans="2:40" s="45" customFormat="1" ht="15" customHeight="1" x14ac:dyDescent="0.15">
      <c r="B40" s="1234"/>
      <c r="C40" s="1234"/>
      <c r="D40" s="1234"/>
      <c r="E40" s="1234"/>
      <c r="F40" s="1234"/>
      <c r="G40" s="1234"/>
      <c r="H40" s="1234"/>
      <c r="I40" s="1234"/>
      <c r="J40" s="1234"/>
      <c r="K40" s="1234"/>
      <c r="L40" s="1234"/>
      <c r="M40" s="1234"/>
      <c r="N40" s="1234"/>
      <c r="O40" s="1234"/>
      <c r="P40" s="1234"/>
      <c r="Q40" s="1235" t="s">
        <v>377</v>
      </c>
      <c r="R40" s="1236"/>
      <c r="S40" s="1236"/>
      <c r="T40" s="1236"/>
      <c r="U40" s="1236"/>
      <c r="V40" s="1236"/>
      <c r="W40" s="1236"/>
      <c r="X40" s="1237"/>
      <c r="Y40" s="1242"/>
      <c r="Z40" s="1243"/>
      <c r="AA40" s="1243"/>
      <c r="AB40" s="1243"/>
      <c r="AC40" s="1243"/>
      <c r="AD40" s="1243"/>
      <c r="AE40" s="1243"/>
      <c r="AF40" s="1243"/>
      <c r="AG40" s="1243"/>
      <c r="AH40" s="1243"/>
      <c r="AI40" s="1243"/>
      <c r="AJ40" s="1243"/>
      <c r="AK40" s="1243"/>
      <c r="AL40" s="1243"/>
      <c r="AM40" s="1243"/>
      <c r="AN40" s="1244"/>
    </row>
    <row r="41" spans="2:40" s="45" customFormat="1" ht="15" customHeight="1" x14ac:dyDescent="0.15">
      <c r="B41" s="1234"/>
      <c r="C41" s="1234"/>
      <c r="D41" s="1234"/>
      <c r="E41" s="1234"/>
      <c r="F41" s="1234"/>
      <c r="G41" s="1234"/>
      <c r="H41" s="1234"/>
      <c r="I41" s="1234"/>
      <c r="J41" s="1234"/>
      <c r="K41" s="1234"/>
      <c r="L41" s="1234"/>
      <c r="M41" s="1234"/>
      <c r="N41" s="1234"/>
      <c r="O41" s="1234"/>
      <c r="P41" s="1234"/>
      <c r="Q41" s="1238"/>
      <c r="R41" s="687"/>
      <c r="S41" s="687"/>
      <c r="T41" s="687"/>
      <c r="U41" s="687"/>
      <c r="V41" s="687"/>
      <c r="W41" s="687"/>
      <c r="X41" s="1239"/>
      <c r="Y41" s="1245"/>
      <c r="Z41" s="585"/>
      <c r="AA41" s="585"/>
      <c r="AB41" s="585"/>
      <c r="AC41" s="585"/>
      <c r="AD41" s="585"/>
      <c r="AE41" s="585"/>
      <c r="AF41" s="585"/>
      <c r="AG41" s="585"/>
      <c r="AH41" s="585"/>
      <c r="AI41" s="585"/>
      <c r="AJ41" s="585"/>
      <c r="AK41" s="585"/>
      <c r="AL41" s="585"/>
      <c r="AM41" s="585"/>
      <c r="AN41" s="1246"/>
    </row>
    <row r="42" spans="2:40" s="45" customFormat="1" ht="15" customHeight="1" x14ac:dyDescent="0.15">
      <c r="B42" s="1234"/>
      <c r="C42" s="1234"/>
      <c r="D42" s="1234"/>
      <c r="E42" s="1234"/>
      <c r="F42" s="1234"/>
      <c r="G42" s="1234"/>
      <c r="H42" s="1234"/>
      <c r="I42" s="1234"/>
      <c r="J42" s="1234"/>
      <c r="K42" s="1234"/>
      <c r="L42" s="1234"/>
      <c r="M42" s="1234"/>
      <c r="N42" s="1234"/>
      <c r="O42" s="1234"/>
      <c r="P42" s="1234"/>
      <c r="Q42" s="1238"/>
      <c r="R42" s="687"/>
      <c r="S42" s="687"/>
      <c r="T42" s="687"/>
      <c r="U42" s="687"/>
      <c r="V42" s="687"/>
      <c r="W42" s="687"/>
      <c r="X42" s="1239"/>
      <c r="Y42" s="1245"/>
      <c r="Z42" s="585"/>
      <c r="AA42" s="585"/>
      <c r="AB42" s="585"/>
      <c r="AC42" s="585"/>
      <c r="AD42" s="585"/>
      <c r="AE42" s="585"/>
      <c r="AF42" s="585"/>
      <c r="AG42" s="585"/>
      <c r="AH42" s="585"/>
      <c r="AI42" s="585"/>
      <c r="AJ42" s="585"/>
      <c r="AK42" s="585"/>
      <c r="AL42" s="585"/>
      <c r="AM42" s="585"/>
      <c r="AN42" s="1246"/>
    </row>
    <row r="43" spans="2:40" s="45" customFormat="1" ht="15" customHeight="1" x14ac:dyDescent="0.15">
      <c r="B43" s="1234"/>
      <c r="C43" s="1234"/>
      <c r="D43" s="1234"/>
      <c r="E43" s="1234"/>
      <c r="F43" s="1234"/>
      <c r="G43" s="1234"/>
      <c r="H43" s="1234"/>
      <c r="I43" s="1234"/>
      <c r="J43" s="1234"/>
      <c r="K43" s="1234"/>
      <c r="L43" s="1234"/>
      <c r="M43" s="1234"/>
      <c r="N43" s="1234"/>
      <c r="O43" s="1234"/>
      <c r="P43" s="1234"/>
      <c r="Q43" s="1238"/>
      <c r="R43" s="687"/>
      <c r="S43" s="687"/>
      <c r="T43" s="687"/>
      <c r="U43" s="687"/>
      <c r="V43" s="687"/>
      <c r="W43" s="687"/>
      <c r="X43" s="1239"/>
      <c r="Y43" s="1245"/>
      <c r="Z43" s="585"/>
      <c r="AA43" s="585"/>
      <c r="AB43" s="585"/>
      <c r="AC43" s="585"/>
      <c r="AD43" s="585"/>
      <c r="AE43" s="585"/>
      <c r="AF43" s="585"/>
      <c r="AG43" s="585"/>
      <c r="AH43" s="585"/>
      <c r="AI43" s="585"/>
      <c r="AJ43" s="585"/>
      <c r="AK43" s="585"/>
      <c r="AL43" s="585"/>
      <c r="AM43" s="585"/>
      <c r="AN43" s="1246"/>
    </row>
    <row r="44" spans="2:40" s="45" customFormat="1" ht="15" customHeight="1" x14ac:dyDescent="0.15">
      <c r="B44" s="1234"/>
      <c r="C44" s="1234"/>
      <c r="D44" s="1234"/>
      <c r="E44" s="1234"/>
      <c r="F44" s="1234"/>
      <c r="G44" s="1234"/>
      <c r="H44" s="1234"/>
      <c r="I44" s="1234"/>
      <c r="J44" s="1234"/>
      <c r="K44" s="1234"/>
      <c r="L44" s="1234"/>
      <c r="M44" s="1234"/>
      <c r="N44" s="1234"/>
      <c r="O44" s="1234"/>
      <c r="P44" s="1234"/>
      <c r="Q44" s="1240"/>
      <c r="R44" s="688"/>
      <c r="S44" s="688"/>
      <c r="T44" s="688"/>
      <c r="U44" s="688"/>
      <c r="V44" s="688"/>
      <c r="W44" s="688"/>
      <c r="X44" s="1241"/>
      <c r="Y44" s="1247"/>
      <c r="Z44" s="1248"/>
      <c r="AA44" s="1248"/>
      <c r="AB44" s="1248"/>
      <c r="AC44" s="1248"/>
      <c r="AD44" s="1248"/>
      <c r="AE44" s="1248"/>
      <c r="AF44" s="1248"/>
      <c r="AG44" s="1248"/>
      <c r="AH44" s="1248"/>
      <c r="AI44" s="1248"/>
      <c r="AJ44" s="1248"/>
      <c r="AK44" s="1248"/>
      <c r="AL44" s="1248"/>
      <c r="AM44" s="1248"/>
      <c r="AN44" s="1249"/>
    </row>
    <row r="45" spans="2:40" s="45" customFormat="1" ht="15" customHeight="1" x14ac:dyDescent="0.15">
      <c r="B45" s="1251" t="s">
        <v>378</v>
      </c>
      <c r="C45" s="1251"/>
      <c r="D45" s="1251"/>
      <c r="E45" s="1251"/>
      <c r="F45" s="1251"/>
      <c r="G45" s="1251"/>
      <c r="H45" s="1251"/>
      <c r="I45" s="1251"/>
      <c r="J45" s="1251"/>
      <c r="K45" s="1251"/>
      <c r="L45" s="1251"/>
      <c r="M45" s="1251"/>
      <c r="N45" s="1251"/>
      <c r="O45" s="1251"/>
      <c r="P45" s="1251"/>
      <c r="Q45" s="1251"/>
      <c r="R45" s="1251"/>
      <c r="S45" s="1251"/>
      <c r="T45" s="1251"/>
      <c r="U45" s="1251"/>
      <c r="V45" s="1251"/>
      <c r="W45" s="1251"/>
      <c r="X45" s="1251"/>
      <c r="Y45" s="1251"/>
      <c r="Z45" s="1251"/>
      <c r="AA45" s="1251"/>
      <c r="AB45" s="1251"/>
      <c r="AC45" s="1251"/>
      <c r="AD45" s="1251"/>
      <c r="AE45" s="1251"/>
      <c r="AF45" s="1251"/>
      <c r="AG45" s="1251"/>
      <c r="AH45" s="1251"/>
      <c r="AI45" s="1251"/>
      <c r="AJ45" s="1251"/>
      <c r="AK45" s="1251"/>
      <c r="AL45" s="1251"/>
      <c r="AM45" s="1251"/>
      <c r="AN45" s="1251"/>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379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250" t="s">
        <v>374</v>
      </c>
      <c r="C48" s="1250"/>
      <c r="D48" s="1250"/>
      <c r="E48" s="1250"/>
      <c r="F48" s="1250"/>
      <c r="G48" s="1250"/>
      <c r="H48" s="1250"/>
      <c r="I48" s="1250"/>
      <c r="J48" s="1250"/>
      <c r="K48" s="1250"/>
      <c r="L48" s="1250"/>
      <c r="M48" s="1250"/>
      <c r="N48" s="1250"/>
      <c r="O48" s="1250"/>
      <c r="P48" s="1250"/>
      <c r="Q48" s="1250" t="s">
        <v>375</v>
      </c>
      <c r="R48" s="1250"/>
      <c r="S48" s="1250"/>
      <c r="T48" s="1250"/>
      <c r="U48" s="1250"/>
      <c r="V48" s="1250"/>
      <c r="W48" s="1250"/>
      <c r="X48" s="1250"/>
      <c r="Y48" s="1250"/>
      <c r="Z48" s="1250"/>
      <c r="AA48" s="1250"/>
      <c r="AB48" s="1250"/>
      <c r="AC48" s="1250"/>
      <c r="AD48" s="1250"/>
      <c r="AE48" s="1250"/>
      <c r="AF48" s="1250"/>
      <c r="AG48" s="1250"/>
      <c r="AH48" s="1250"/>
      <c r="AI48" s="1250"/>
      <c r="AJ48" s="1250"/>
      <c r="AK48" s="1250"/>
      <c r="AL48" s="1250"/>
      <c r="AM48" s="1250"/>
      <c r="AN48" s="1250"/>
    </row>
    <row r="49" spans="2:40" s="45" customFormat="1" ht="15" customHeight="1" x14ac:dyDescent="0.15">
      <c r="B49" s="1234"/>
      <c r="C49" s="1234"/>
      <c r="D49" s="1234"/>
      <c r="E49" s="1234"/>
      <c r="F49" s="1234"/>
      <c r="G49" s="1234"/>
      <c r="H49" s="1234"/>
      <c r="I49" s="1234"/>
      <c r="J49" s="1234"/>
      <c r="K49" s="1234"/>
      <c r="L49" s="1234"/>
      <c r="M49" s="1234"/>
      <c r="N49" s="1234"/>
      <c r="O49" s="1234"/>
      <c r="P49" s="1234"/>
      <c r="Q49" s="1235" t="s">
        <v>376</v>
      </c>
      <c r="R49" s="1236"/>
      <c r="S49" s="1236"/>
      <c r="T49" s="1236"/>
      <c r="U49" s="1236"/>
      <c r="V49" s="1236"/>
      <c r="W49" s="1236"/>
      <c r="X49" s="1237"/>
      <c r="Y49" s="1242"/>
      <c r="Z49" s="1243"/>
      <c r="AA49" s="1243"/>
      <c r="AB49" s="1243"/>
      <c r="AC49" s="1243"/>
      <c r="AD49" s="1243"/>
      <c r="AE49" s="1243"/>
      <c r="AF49" s="1243"/>
      <c r="AG49" s="1243"/>
      <c r="AH49" s="1243"/>
      <c r="AI49" s="1243"/>
      <c r="AJ49" s="1243"/>
      <c r="AK49" s="1243"/>
      <c r="AL49" s="1243"/>
      <c r="AM49" s="1243"/>
      <c r="AN49" s="1244"/>
    </row>
    <row r="50" spans="2:40" s="45" customFormat="1" ht="15" customHeight="1" x14ac:dyDescent="0.15">
      <c r="B50" s="1234"/>
      <c r="C50" s="1234"/>
      <c r="D50" s="1234"/>
      <c r="E50" s="1234"/>
      <c r="F50" s="1234"/>
      <c r="G50" s="1234"/>
      <c r="H50" s="1234"/>
      <c r="I50" s="1234"/>
      <c r="J50" s="1234"/>
      <c r="K50" s="1234"/>
      <c r="L50" s="1234"/>
      <c r="M50" s="1234"/>
      <c r="N50" s="1234"/>
      <c r="O50" s="1234"/>
      <c r="P50" s="1234"/>
      <c r="Q50" s="1238"/>
      <c r="R50" s="687"/>
      <c r="S50" s="687"/>
      <c r="T50" s="687"/>
      <c r="U50" s="687"/>
      <c r="V50" s="687"/>
      <c r="W50" s="687"/>
      <c r="X50" s="1239"/>
      <c r="Y50" s="1245"/>
      <c r="Z50" s="585"/>
      <c r="AA50" s="585"/>
      <c r="AB50" s="585"/>
      <c r="AC50" s="585"/>
      <c r="AD50" s="585"/>
      <c r="AE50" s="585"/>
      <c r="AF50" s="585"/>
      <c r="AG50" s="585"/>
      <c r="AH50" s="585"/>
      <c r="AI50" s="585"/>
      <c r="AJ50" s="585"/>
      <c r="AK50" s="585"/>
      <c r="AL50" s="585"/>
      <c r="AM50" s="585"/>
      <c r="AN50" s="1246"/>
    </row>
    <row r="51" spans="2:40" s="45" customFormat="1" ht="15" customHeight="1" x14ac:dyDescent="0.15">
      <c r="B51" s="1234"/>
      <c r="C51" s="1234"/>
      <c r="D51" s="1234"/>
      <c r="E51" s="1234"/>
      <c r="F51" s="1234"/>
      <c r="G51" s="1234"/>
      <c r="H51" s="1234"/>
      <c r="I51" s="1234"/>
      <c r="J51" s="1234"/>
      <c r="K51" s="1234"/>
      <c r="L51" s="1234"/>
      <c r="M51" s="1234"/>
      <c r="N51" s="1234"/>
      <c r="O51" s="1234"/>
      <c r="P51" s="1234"/>
      <c r="Q51" s="1238"/>
      <c r="R51" s="687"/>
      <c r="S51" s="687"/>
      <c r="T51" s="687"/>
      <c r="U51" s="687"/>
      <c r="V51" s="687"/>
      <c r="W51" s="687"/>
      <c r="X51" s="1239"/>
      <c r="Y51" s="1245"/>
      <c r="Z51" s="585"/>
      <c r="AA51" s="585"/>
      <c r="AB51" s="585"/>
      <c r="AC51" s="585"/>
      <c r="AD51" s="585"/>
      <c r="AE51" s="585"/>
      <c r="AF51" s="585"/>
      <c r="AG51" s="585"/>
      <c r="AH51" s="585"/>
      <c r="AI51" s="585"/>
      <c r="AJ51" s="585"/>
      <c r="AK51" s="585"/>
      <c r="AL51" s="585"/>
      <c r="AM51" s="585"/>
      <c r="AN51" s="1246"/>
    </row>
    <row r="52" spans="2:40" s="45" customFormat="1" ht="15" customHeight="1" x14ac:dyDescent="0.15">
      <c r="B52" s="1234"/>
      <c r="C52" s="1234"/>
      <c r="D52" s="1234"/>
      <c r="E52" s="1234"/>
      <c r="F52" s="1234"/>
      <c r="G52" s="1234"/>
      <c r="H52" s="1234"/>
      <c r="I52" s="1234"/>
      <c r="J52" s="1234"/>
      <c r="K52" s="1234"/>
      <c r="L52" s="1234"/>
      <c r="M52" s="1234"/>
      <c r="N52" s="1234"/>
      <c r="O52" s="1234"/>
      <c r="P52" s="1234"/>
      <c r="Q52" s="1238"/>
      <c r="R52" s="687"/>
      <c r="S52" s="687"/>
      <c r="T52" s="687"/>
      <c r="U52" s="687"/>
      <c r="V52" s="687"/>
      <c r="W52" s="687"/>
      <c r="X52" s="1239"/>
      <c r="Y52" s="1245"/>
      <c r="Z52" s="585"/>
      <c r="AA52" s="585"/>
      <c r="AB52" s="585"/>
      <c r="AC52" s="585"/>
      <c r="AD52" s="585"/>
      <c r="AE52" s="585"/>
      <c r="AF52" s="585"/>
      <c r="AG52" s="585"/>
      <c r="AH52" s="585"/>
      <c r="AI52" s="585"/>
      <c r="AJ52" s="585"/>
      <c r="AK52" s="585"/>
      <c r="AL52" s="585"/>
      <c r="AM52" s="585"/>
      <c r="AN52" s="1246"/>
    </row>
    <row r="53" spans="2:40" s="45" customFormat="1" ht="15" customHeight="1" x14ac:dyDescent="0.15">
      <c r="B53" s="1234"/>
      <c r="C53" s="1234"/>
      <c r="D53" s="1234"/>
      <c r="E53" s="1234"/>
      <c r="F53" s="1234"/>
      <c r="G53" s="1234"/>
      <c r="H53" s="1234"/>
      <c r="I53" s="1234"/>
      <c r="J53" s="1234"/>
      <c r="K53" s="1234"/>
      <c r="L53" s="1234"/>
      <c r="M53" s="1234"/>
      <c r="N53" s="1234"/>
      <c r="O53" s="1234"/>
      <c r="P53" s="1234"/>
      <c r="Q53" s="1240"/>
      <c r="R53" s="688"/>
      <c r="S53" s="688"/>
      <c r="T53" s="688"/>
      <c r="U53" s="688"/>
      <c r="V53" s="688"/>
      <c r="W53" s="688"/>
      <c r="X53" s="1241"/>
      <c r="Y53" s="1247"/>
      <c r="Z53" s="1248"/>
      <c r="AA53" s="1248"/>
      <c r="AB53" s="1248"/>
      <c r="AC53" s="1248"/>
      <c r="AD53" s="1248"/>
      <c r="AE53" s="1248"/>
      <c r="AF53" s="1248"/>
      <c r="AG53" s="1248"/>
      <c r="AH53" s="1248"/>
      <c r="AI53" s="1248"/>
      <c r="AJ53" s="1248"/>
      <c r="AK53" s="1248"/>
      <c r="AL53" s="1248"/>
      <c r="AM53" s="1248"/>
      <c r="AN53" s="1249"/>
    </row>
    <row r="54" spans="2:40" s="45" customFormat="1" ht="15" customHeight="1" x14ac:dyDescent="0.15">
      <c r="B54" s="1234"/>
      <c r="C54" s="1234"/>
      <c r="D54" s="1234"/>
      <c r="E54" s="1234"/>
      <c r="F54" s="1234"/>
      <c r="G54" s="1234"/>
      <c r="H54" s="1234"/>
      <c r="I54" s="1234"/>
      <c r="J54" s="1234"/>
      <c r="K54" s="1234"/>
      <c r="L54" s="1234"/>
      <c r="M54" s="1234"/>
      <c r="N54" s="1234"/>
      <c r="O54" s="1234"/>
      <c r="P54" s="1234"/>
      <c r="Q54" s="1235" t="s">
        <v>380</v>
      </c>
      <c r="R54" s="1236"/>
      <c r="S54" s="1236"/>
      <c r="T54" s="1236"/>
      <c r="U54" s="1236"/>
      <c r="V54" s="1236"/>
      <c r="W54" s="1236"/>
      <c r="X54" s="1237"/>
      <c r="Y54" s="1242"/>
      <c r="Z54" s="1243"/>
      <c r="AA54" s="1243"/>
      <c r="AB54" s="1243"/>
      <c r="AC54" s="1243"/>
      <c r="AD54" s="1243"/>
      <c r="AE54" s="1243"/>
      <c r="AF54" s="1243"/>
      <c r="AG54" s="1243"/>
      <c r="AH54" s="1243"/>
      <c r="AI54" s="1243"/>
      <c r="AJ54" s="1243"/>
      <c r="AK54" s="1243"/>
      <c r="AL54" s="1243"/>
      <c r="AM54" s="1243"/>
      <c r="AN54" s="1244"/>
    </row>
    <row r="55" spans="2:40" s="45" customFormat="1" ht="15" customHeight="1" x14ac:dyDescent="0.15">
      <c r="B55" s="1234"/>
      <c r="C55" s="1234"/>
      <c r="D55" s="1234"/>
      <c r="E55" s="1234"/>
      <c r="F55" s="1234"/>
      <c r="G55" s="1234"/>
      <c r="H55" s="1234"/>
      <c r="I55" s="1234"/>
      <c r="J55" s="1234"/>
      <c r="K55" s="1234"/>
      <c r="L55" s="1234"/>
      <c r="M55" s="1234"/>
      <c r="N55" s="1234"/>
      <c r="O55" s="1234"/>
      <c r="P55" s="1234"/>
      <c r="Q55" s="1238"/>
      <c r="R55" s="687"/>
      <c r="S55" s="687"/>
      <c r="T55" s="687"/>
      <c r="U55" s="687"/>
      <c r="V55" s="687"/>
      <c r="W55" s="687"/>
      <c r="X55" s="1239"/>
      <c r="Y55" s="1245"/>
      <c r="Z55" s="585"/>
      <c r="AA55" s="585"/>
      <c r="AB55" s="585"/>
      <c r="AC55" s="585"/>
      <c r="AD55" s="585"/>
      <c r="AE55" s="585"/>
      <c r="AF55" s="585"/>
      <c r="AG55" s="585"/>
      <c r="AH55" s="585"/>
      <c r="AI55" s="585"/>
      <c r="AJ55" s="585"/>
      <c r="AK55" s="585"/>
      <c r="AL55" s="585"/>
      <c r="AM55" s="585"/>
      <c r="AN55" s="1246"/>
    </row>
    <row r="56" spans="2:40" s="45" customFormat="1" ht="15" customHeight="1" x14ac:dyDescent="0.15">
      <c r="B56" s="1234"/>
      <c r="C56" s="1234"/>
      <c r="D56" s="1234"/>
      <c r="E56" s="1234"/>
      <c r="F56" s="1234"/>
      <c r="G56" s="1234"/>
      <c r="H56" s="1234"/>
      <c r="I56" s="1234"/>
      <c r="J56" s="1234"/>
      <c r="K56" s="1234"/>
      <c r="L56" s="1234"/>
      <c r="M56" s="1234"/>
      <c r="N56" s="1234"/>
      <c r="O56" s="1234"/>
      <c r="P56" s="1234"/>
      <c r="Q56" s="1238"/>
      <c r="R56" s="687"/>
      <c r="S56" s="687"/>
      <c r="T56" s="687"/>
      <c r="U56" s="687"/>
      <c r="V56" s="687"/>
      <c r="W56" s="687"/>
      <c r="X56" s="1239"/>
      <c r="Y56" s="1245"/>
      <c r="Z56" s="585"/>
      <c r="AA56" s="585"/>
      <c r="AB56" s="585"/>
      <c r="AC56" s="585"/>
      <c r="AD56" s="585"/>
      <c r="AE56" s="585"/>
      <c r="AF56" s="585"/>
      <c r="AG56" s="585"/>
      <c r="AH56" s="585"/>
      <c r="AI56" s="585"/>
      <c r="AJ56" s="585"/>
      <c r="AK56" s="585"/>
      <c r="AL56" s="585"/>
      <c r="AM56" s="585"/>
      <c r="AN56" s="1246"/>
    </row>
    <row r="57" spans="2:40" s="45" customFormat="1" ht="15" customHeight="1" x14ac:dyDescent="0.15">
      <c r="B57" s="1234"/>
      <c r="C57" s="1234"/>
      <c r="D57" s="1234"/>
      <c r="E57" s="1234"/>
      <c r="F57" s="1234"/>
      <c r="G57" s="1234"/>
      <c r="H57" s="1234"/>
      <c r="I57" s="1234"/>
      <c r="J57" s="1234"/>
      <c r="K57" s="1234"/>
      <c r="L57" s="1234"/>
      <c r="M57" s="1234"/>
      <c r="N57" s="1234"/>
      <c r="O57" s="1234"/>
      <c r="P57" s="1234"/>
      <c r="Q57" s="1238"/>
      <c r="R57" s="687"/>
      <c r="S57" s="687"/>
      <c r="T57" s="687"/>
      <c r="U57" s="687"/>
      <c r="V57" s="687"/>
      <c r="W57" s="687"/>
      <c r="X57" s="1239"/>
      <c r="Y57" s="1245"/>
      <c r="Z57" s="585"/>
      <c r="AA57" s="585"/>
      <c r="AB57" s="585"/>
      <c r="AC57" s="585"/>
      <c r="AD57" s="585"/>
      <c r="AE57" s="585"/>
      <c r="AF57" s="585"/>
      <c r="AG57" s="585"/>
      <c r="AH57" s="585"/>
      <c r="AI57" s="585"/>
      <c r="AJ57" s="585"/>
      <c r="AK57" s="585"/>
      <c r="AL57" s="585"/>
      <c r="AM57" s="585"/>
      <c r="AN57" s="1246"/>
    </row>
    <row r="58" spans="2:40" s="45" customFormat="1" ht="15" customHeight="1" x14ac:dyDescent="0.15">
      <c r="B58" s="1234"/>
      <c r="C58" s="1234"/>
      <c r="D58" s="1234"/>
      <c r="E58" s="1234"/>
      <c r="F58" s="1234"/>
      <c r="G58" s="1234"/>
      <c r="H58" s="1234"/>
      <c r="I58" s="1234"/>
      <c r="J58" s="1234"/>
      <c r="K58" s="1234"/>
      <c r="L58" s="1234"/>
      <c r="M58" s="1234"/>
      <c r="N58" s="1234"/>
      <c r="O58" s="1234"/>
      <c r="P58" s="1234"/>
      <c r="Q58" s="1240"/>
      <c r="R58" s="688"/>
      <c r="S58" s="688"/>
      <c r="T58" s="688"/>
      <c r="U58" s="688"/>
      <c r="V58" s="688"/>
      <c r="W58" s="688"/>
      <c r="X58" s="1241"/>
      <c r="Y58" s="1247"/>
      <c r="Z58" s="1248"/>
      <c r="AA58" s="1248"/>
      <c r="AB58" s="1248"/>
      <c r="AC58" s="1248"/>
      <c r="AD58" s="1248"/>
      <c r="AE58" s="1248"/>
      <c r="AF58" s="1248"/>
      <c r="AG58" s="1248"/>
      <c r="AH58" s="1248"/>
      <c r="AI58" s="1248"/>
      <c r="AJ58" s="1248"/>
      <c r="AK58" s="1248"/>
      <c r="AL58" s="1248"/>
      <c r="AM58" s="1248"/>
      <c r="AN58" s="1249"/>
    </row>
    <row r="59" spans="2:40" s="45" customFormat="1" ht="15" customHeight="1" x14ac:dyDescent="0.15">
      <c r="B59" s="1252" t="s">
        <v>381</v>
      </c>
      <c r="C59" s="1253"/>
      <c r="D59" s="1253"/>
      <c r="E59" s="1253"/>
      <c r="F59" s="1253"/>
      <c r="G59" s="1253"/>
      <c r="H59" s="1253"/>
      <c r="I59" s="1253"/>
      <c r="J59" s="1253"/>
      <c r="K59" s="1253"/>
      <c r="L59" s="1253"/>
      <c r="M59" s="1253"/>
      <c r="N59" s="1253"/>
      <c r="O59" s="1253"/>
      <c r="P59" s="1253"/>
      <c r="Q59" s="1253"/>
      <c r="R59" s="1253"/>
      <c r="S59" s="1253"/>
      <c r="T59" s="1253"/>
      <c r="U59" s="1253"/>
      <c r="V59" s="1253"/>
      <c r="W59" s="1253"/>
      <c r="X59" s="1253"/>
      <c r="Y59" s="1253"/>
      <c r="Z59" s="1253"/>
      <c r="AA59" s="1253"/>
      <c r="AB59" s="1253"/>
      <c r="AC59" s="1253"/>
      <c r="AD59" s="1253"/>
      <c r="AE59" s="1253"/>
      <c r="AF59" s="1253"/>
      <c r="AG59" s="1253"/>
      <c r="AH59" s="1253"/>
      <c r="AI59" s="1253"/>
      <c r="AJ59" s="1253"/>
      <c r="AK59" s="1253"/>
      <c r="AL59" s="1253"/>
      <c r="AM59" s="1253"/>
      <c r="AN59" s="1254"/>
    </row>
    <row r="60" spans="2:40" s="45" customFormat="1" ht="15" customHeight="1" x14ac:dyDescent="0.15">
      <c r="B60" s="1234"/>
      <c r="C60" s="1234"/>
      <c r="D60" s="1234"/>
      <c r="E60" s="1234"/>
      <c r="F60" s="1234"/>
      <c r="G60" s="1234"/>
      <c r="H60" s="1234"/>
      <c r="I60" s="1234"/>
      <c r="J60" s="1234"/>
      <c r="K60" s="1234"/>
      <c r="L60" s="1234"/>
      <c r="M60" s="1234"/>
      <c r="N60" s="1234"/>
      <c r="O60" s="1234"/>
      <c r="P60" s="1234"/>
      <c r="Q60" s="1234"/>
      <c r="R60" s="1234"/>
      <c r="S60" s="1234"/>
      <c r="T60" s="1234"/>
      <c r="U60" s="1234"/>
      <c r="V60" s="1234"/>
      <c r="W60" s="1234"/>
      <c r="X60" s="1234"/>
      <c r="Y60" s="1234"/>
      <c r="Z60" s="1234"/>
      <c r="AA60" s="1234"/>
      <c r="AB60" s="1234"/>
      <c r="AC60" s="1234"/>
      <c r="AD60" s="1234"/>
      <c r="AE60" s="1234"/>
      <c r="AF60" s="1234"/>
      <c r="AG60" s="1234"/>
      <c r="AH60" s="1234"/>
      <c r="AI60" s="1234"/>
      <c r="AJ60" s="1234"/>
      <c r="AK60" s="1234"/>
      <c r="AL60" s="1234"/>
      <c r="AM60" s="1234"/>
      <c r="AN60" s="1234"/>
    </row>
    <row r="61" spans="2:40" s="45" customFormat="1" ht="15" customHeight="1" x14ac:dyDescent="0.15">
      <c r="B61" s="1234"/>
      <c r="C61" s="1234"/>
      <c r="D61" s="1234"/>
      <c r="E61" s="1234"/>
      <c r="F61" s="1234"/>
      <c r="G61" s="1234"/>
      <c r="H61" s="1234"/>
      <c r="I61" s="1234"/>
      <c r="J61" s="1234"/>
      <c r="K61" s="1234"/>
      <c r="L61" s="1234"/>
      <c r="M61" s="1234"/>
      <c r="N61" s="1234"/>
      <c r="O61" s="1234"/>
      <c r="P61" s="1234"/>
      <c r="Q61" s="1234"/>
      <c r="R61" s="1234"/>
      <c r="S61" s="1234"/>
      <c r="T61" s="1234"/>
      <c r="U61" s="1234"/>
      <c r="V61" s="1234"/>
      <c r="W61" s="1234"/>
      <c r="X61" s="1234"/>
      <c r="Y61" s="1234"/>
      <c r="Z61" s="1234"/>
      <c r="AA61" s="1234"/>
      <c r="AB61" s="1234"/>
      <c r="AC61" s="1234"/>
      <c r="AD61" s="1234"/>
      <c r="AE61" s="1234"/>
      <c r="AF61" s="1234"/>
      <c r="AG61" s="1234"/>
      <c r="AH61" s="1234"/>
      <c r="AI61" s="1234"/>
      <c r="AJ61" s="1234"/>
      <c r="AK61" s="1234"/>
      <c r="AL61" s="1234"/>
      <c r="AM61" s="1234"/>
      <c r="AN61" s="1234"/>
    </row>
    <row r="62" spans="2:40" s="45" customFormat="1" ht="15" customHeight="1" x14ac:dyDescent="0.15">
      <c r="B62" s="1234"/>
      <c r="C62" s="1234"/>
      <c r="D62" s="1234"/>
      <c r="E62" s="1234"/>
      <c r="F62" s="1234"/>
      <c r="G62" s="1234"/>
      <c r="H62" s="1234"/>
      <c r="I62" s="1234"/>
      <c r="J62" s="1234"/>
      <c r="K62" s="1234"/>
      <c r="L62" s="1234"/>
      <c r="M62" s="1234"/>
      <c r="N62" s="1234"/>
      <c r="O62" s="1234"/>
      <c r="P62" s="1234"/>
      <c r="Q62" s="1234"/>
      <c r="R62" s="1234"/>
      <c r="S62" s="1234"/>
      <c r="T62" s="1234"/>
      <c r="U62" s="1234"/>
      <c r="V62" s="1234"/>
      <c r="W62" s="1234"/>
      <c r="X62" s="1234"/>
      <c r="Y62" s="1234"/>
      <c r="Z62" s="1234"/>
      <c r="AA62" s="1234"/>
      <c r="AB62" s="1234"/>
      <c r="AC62" s="1234"/>
      <c r="AD62" s="1234"/>
      <c r="AE62" s="1234"/>
      <c r="AF62" s="1234"/>
      <c r="AG62" s="1234"/>
      <c r="AH62" s="1234"/>
      <c r="AI62" s="1234"/>
      <c r="AJ62" s="1234"/>
      <c r="AK62" s="1234"/>
      <c r="AL62" s="1234"/>
      <c r="AM62" s="1234"/>
      <c r="AN62" s="1234"/>
    </row>
    <row r="63" spans="2:40" s="45" customFormat="1" ht="15" customHeight="1" x14ac:dyDescent="0.15">
      <c r="B63" s="1236" t="s">
        <v>382</v>
      </c>
      <c r="C63" s="1236"/>
      <c r="D63" s="1236"/>
      <c r="E63" s="1236"/>
      <c r="F63" s="1236"/>
      <c r="G63" s="1236"/>
      <c r="H63" s="1236"/>
      <c r="I63" s="1236"/>
      <c r="J63" s="1236"/>
      <c r="K63" s="1236"/>
      <c r="L63" s="1236"/>
      <c r="M63" s="1236"/>
      <c r="N63" s="1236"/>
      <c r="O63" s="1236"/>
      <c r="P63" s="1236"/>
      <c r="Q63" s="1236"/>
      <c r="R63" s="1236"/>
      <c r="S63" s="1236"/>
      <c r="T63" s="1236"/>
      <c r="U63" s="1236"/>
      <c r="V63" s="1236"/>
      <c r="W63" s="1236"/>
      <c r="X63" s="1236"/>
      <c r="Y63" s="1236"/>
      <c r="Z63" s="1236"/>
      <c r="AA63" s="1236"/>
      <c r="AB63" s="1236"/>
      <c r="AC63" s="1236"/>
      <c r="AD63" s="1236"/>
      <c r="AE63" s="1236"/>
      <c r="AF63" s="1236"/>
      <c r="AG63" s="1236"/>
      <c r="AH63" s="1236"/>
      <c r="AI63" s="1236"/>
      <c r="AJ63" s="1236"/>
      <c r="AK63" s="1236"/>
      <c r="AL63" s="1236"/>
      <c r="AM63" s="1236"/>
      <c r="AN63" s="1236"/>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370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371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383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384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250" t="s">
        <v>374</v>
      </c>
      <c r="C78" s="1250"/>
      <c r="D78" s="1250"/>
      <c r="E78" s="1250"/>
      <c r="F78" s="1250"/>
      <c r="G78" s="1250"/>
      <c r="H78" s="1250"/>
      <c r="I78" s="1250"/>
      <c r="J78" s="1250"/>
      <c r="K78" s="1250"/>
      <c r="L78" s="1250"/>
      <c r="M78" s="1250"/>
      <c r="N78" s="1250"/>
      <c r="O78" s="1250"/>
      <c r="P78" s="1250"/>
      <c r="Q78" s="1250" t="s">
        <v>375</v>
      </c>
      <c r="R78" s="1250"/>
      <c r="S78" s="1250"/>
      <c r="T78" s="1250"/>
      <c r="U78" s="1250"/>
      <c r="V78" s="1250"/>
      <c r="W78" s="1250"/>
      <c r="X78" s="1250"/>
      <c r="Y78" s="1250"/>
      <c r="Z78" s="1250"/>
      <c r="AA78" s="1250"/>
      <c r="AB78" s="1250"/>
      <c r="AC78" s="1250"/>
      <c r="AD78" s="1250"/>
      <c r="AE78" s="1250"/>
      <c r="AF78" s="1250"/>
      <c r="AG78" s="1250"/>
      <c r="AH78" s="1250"/>
      <c r="AI78" s="1250"/>
      <c r="AJ78" s="1250"/>
      <c r="AK78" s="1250"/>
      <c r="AL78" s="1250"/>
      <c r="AM78" s="1250"/>
      <c r="AN78" s="1250"/>
    </row>
    <row r="79" spans="2:40" s="45" customFormat="1" ht="15" customHeight="1" x14ac:dyDescent="0.15">
      <c r="B79" s="1234"/>
      <c r="C79" s="1234"/>
      <c r="D79" s="1234"/>
      <c r="E79" s="1234"/>
      <c r="F79" s="1234"/>
      <c r="G79" s="1234"/>
      <c r="H79" s="1234"/>
      <c r="I79" s="1234"/>
      <c r="J79" s="1234"/>
      <c r="K79" s="1234"/>
      <c r="L79" s="1234"/>
      <c r="M79" s="1234"/>
      <c r="N79" s="1234"/>
      <c r="O79" s="1234"/>
      <c r="P79" s="1234"/>
      <c r="Q79" s="1235" t="s">
        <v>376</v>
      </c>
      <c r="R79" s="1236"/>
      <c r="S79" s="1236"/>
      <c r="T79" s="1236"/>
      <c r="U79" s="1236"/>
      <c r="V79" s="1236"/>
      <c r="W79" s="1236"/>
      <c r="X79" s="1237"/>
      <c r="Y79" s="1242"/>
      <c r="Z79" s="1243"/>
      <c r="AA79" s="1243"/>
      <c r="AB79" s="1243"/>
      <c r="AC79" s="1243"/>
      <c r="AD79" s="1243"/>
      <c r="AE79" s="1243"/>
      <c r="AF79" s="1243"/>
      <c r="AG79" s="1243"/>
      <c r="AH79" s="1243"/>
      <c r="AI79" s="1243"/>
      <c r="AJ79" s="1243"/>
      <c r="AK79" s="1243"/>
      <c r="AL79" s="1243"/>
      <c r="AM79" s="1243"/>
      <c r="AN79" s="1244"/>
    </row>
    <row r="80" spans="2:40" s="45" customFormat="1" ht="15" customHeight="1" x14ac:dyDescent="0.15">
      <c r="B80" s="1234"/>
      <c r="C80" s="1234"/>
      <c r="D80" s="1234"/>
      <c r="E80" s="1234"/>
      <c r="F80" s="1234"/>
      <c r="G80" s="1234"/>
      <c r="H80" s="1234"/>
      <c r="I80" s="1234"/>
      <c r="J80" s="1234"/>
      <c r="K80" s="1234"/>
      <c r="L80" s="1234"/>
      <c r="M80" s="1234"/>
      <c r="N80" s="1234"/>
      <c r="O80" s="1234"/>
      <c r="P80" s="1234"/>
      <c r="Q80" s="1238"/>
      <c r="R80" s="687"/>
      <c r="S80" s="687"/>
      <c r="T80" s="687"/>
      <c r="U80" s="687"/>
      <c r="V80" s="687"/>
      <c r="W80" s="687"/>
      <c r="X80" s="1239"/>
      <c r="Y80" s="1245"/>
      <c r="Z80" s="585"/>
      <c r="AA80" s="585"/>
      <c r="AB80" s="585"/>
      <c r="AC80" s="585"/>
      <c r="AD80" s="585"/>
      <c r="AE80" s="585"/>
      <c r="AF80" s="585"/>
      <c r="AG80" s="585"/>
      <c r="AH80" s="585"/>
      <c r="AI80" s="585"/>
      <c r="AJ80" s="585"/>
      <c r="AK80" s="585"/>
      <c r="AL80" s="585"/>
      <c r="AM80" s="585"/>
      <c r="AN80" s="1246"/>
    </row>
    <row r="81" spans="2:40" s="45" customFormat="1" ht="15" customHeight="1" x14ac:dyDescent="0.15">
      <c r="B81" s="1234"/>
      <c r="C81" s="1234"/>
      <c r="D81" s="1234"/>
      <c r="E81" s="1234"/>
      <c r="F81" s="1234"/>
      <c r="G81" s="1234"/>
      <c r="H81" s="1234"/>
      <c r="I81" s="1234"/>
      <c r="J81" s="1234"/>
      <c r="K81" s="1234"/>
      <c r="L81" s="1234"/>
      <c r="M81" s="1234"/>
      <c r="N81" s="1234"/>
      <c r="O81" s="1234"/>
      <c r="P81" s="1234"/>
      <c r="Q81" s="1238"/>
      <c r="R81" s="687"/>
      <c r="S81" s="687"/>
      <c r="T81" s="687"/>
      <c r="U81" s="687"/>
      <c r="V81" s="687"/>
      <c r="W81" s="687"/>
      <c r="X81" s="1239"/>
      <c r="Y81" s="1245"/>
      <c r="Z81" s="585"/>
      <c r="AA81" s="585"/>
      <c r="AB81" s="585"/>
      <c r="AC81" s="585"/>
      <c r="AD81" s="585"/>
      <c r="AE81" s="585"/>
      <c r="AF81" s="585"/>
      <c r="AG81" s="585"/>
      <c r="AH81" s="585"/>
      <c r="AI81" s="585"/>
      <c r="AJ81" s="585"/>
      <c r="AK81" s="585"/>
      <c r="AL81" s="585"/>
      <c r="AM81" s="585"/>
      <c r="AN81" s="1246"/>
    </row>
    <row r="82" spans="2:40" s="45" customFormat="1" ht="15" customHeight="1" x14ac:dyDescent="0.15">
      <c r="B82" s="1234"/>
      <c r="C82" s="1234"/>
      <c r="D82" s="1234"/>
      <c r="E82" s="1234"/>
      <c r="F82" s="1234"/>
      <c r="G82" s="1234"/>
      <c r="H82" s="1234"/>
      <c r="I82" s="1234"/>
      <c r="J82" s="1234"/>
      <c r="K82" s="1234"/>
      <c r="L82" s="1234"/>
      <c r="M82" s="1234"/>
      <c r="N82" s="1234"/>
      <c r="O82" s="1234"/>
      <c r="P82" s="1234"/>
      <c r="Q82" s="1238"/>
      <c r="R82" s="687"/>
      <c r="S82" s="687"/>
      <c r="T82" s="687"/>
      <c r="U82" s="687"/>
      <c r="V82" s="687"/>
      <c r="W82" s="687"/>
      <c r="X82" s="1239"/>
      <c r="Y82" s="1245"/>
      <c r="Z82" s="585"/>
      <c r="AA82" s="585"/>
      <c r="AB82" s="585"/>
      <c r="AC82" s="585"/>
      <c r="AD82" s="585"/>
      <c r="AE82" s="585"/>
      <c r="AF82" s="585"/>
      <c r="AG82" s="585"/>
      <c r="AH82" s="585"/>
      <c r="AI82" s="585"/>
      <c r="AJ82" s="585"/>
      <c r="AK82" s="585"/>
      <c r="AL82" s="585"/>
      <c r="AM82" s="585"/>
      <c r="AN82" s="1246"/>
    </row>
    <row r="83" spans="2:40" s="45" customFormat="1" ht="15" customHeight="1" x14ac:dyDescent="0.15">
      <c r="B83" s="1234"/>
      <c r="C83" s="1234"/>
      <c r="D83" s="1234"/>
      <c r="E83" s="1234"/>
      <c r="F83" s="1234"/>
      <c r="G83" s="1234"/>
      <c r="H83" s="1234"/>
      <c r="I83" s="1234"/>
      <c r="J83" s="1234"/>
      <c r="K83" s="1234"/>
      <c r="L83" s="1234"/>
      <c r="M83" s="1234"/>
      <c r="N83" s="1234"/>
      <c r="O83" s="1234"/>
      <c r="P83" s="1234"/>
      <c r="Q83" s="1240"/>
      <c r="R83" s="688"/>
      <c r="S83" s="688"/>
      <c r="T83" s="688"/>
      <c r="U83" s="688"/>
      <c r="V83" s="688"/>
      <c r="W83" s="688"/>
      <c r="X83" s="1241"/>
      <c r="Y83" s="1247"/>
      <c r="Z83" s="1248"/>
      <c r="AA83" s="1248"/>
      <c r="AB83" s="1248"/>
      <c r="AC83" s="1248"/>
      <c r="AD83" s="1248"/>
      <c r="AE83" s="1248"/>
      <c r="AF83" s="1248"/>
      <c r="AG83" s="1248"/>
      <c r="AH83" s="1248"/>
      <c r="AI83" s="1248"/>
      <c r="AJ83" s="1248"/>
      <c r="AK83" s="1248"/>
      <c r="AL83" s="1248"/>
      <c r="AM83" s="1248"/>
      <c r="AN83" s="1249"/>
    </row>
    <row r="84" spans="2:40" s="45" customFormat="1" ht="15" customHeight="1" x14ac:dyDescent="0.15">
      <c r="B84" s="1234"/>
      <c r="C84" s="1234"/>
      <c r="D84" s="1234"/>
      <c r="E84" s="1234"/>
      <c r="F84" s="1234"/>
      <c r="G84" s="1234"/>
      <c r="H84" s="1234"/>
      <c r="I84" s="1234"/>
      <c r="J84" s="1234"/>
      <c r="K84" s="1234"/>
      <c r="L84" s="1234"/>
      <c r="M84" s="1234"/>
      <c r="N84" s="1234"/>
      <c r="O84" s="1234"/>
      <c r="P84" s="1234"/>
      <c r="Q84" s="1235" t="s">
        <v>377</v>
      </c>
      <c r="R84" s="1236"/>
      <c r="S84" s="1236"/>
      <c r="T84" s="1236"/>
      <c r="U84" s="1236"/>
      <c r="V84" s="1236"/>
      <c r="W84" s="1236"/>
      <c r="X84" s="1237"/>
      <c r="Y84" s="1242"/>
      <c r="Z84" s="1243"/>
      <c r="AA84" s="1243"/>
      <c r="AB84" s="1243"/>
      <c r="AC84" s="1243"/>
      <c r="AD84" s="1243"/>
      <c r="AE84" s="1243"/>
      <c r="AF84" s="1243"/>
      <c r="AG84" s="1243"/>
      <c r="AH84" s="1243"/>
      <c r="AI84" s="1243"/>
      <c r="AJ84" s="1243"/>
      <c r="AK84" s="1243"/>
      <c r="AL84" s="1243"/>
      <c r="AM84" s="1243"/>
      <c r="AN84" s="1244"/>
    </row>
    <row r="85" spans="2:40" s="45" customFormat="1" ht="15" customHeight="1" x14ac:dyDescent="0.15">
      <c r="B85" s="1234"/>
      <c r="C85" s="1234"/>
      <c r="D85" s="1234"/>
      <c r="E85" s="1234"/>
      <c r="F85" s="1234"/>
      <c r="G85" s="1234"/>
      <c r="H85" s="1234"/>
      <c r="I85" s="1234"/>
      <c r="J85" s="1234"/>
      <c r="K85" s="1234"/>
      <c r="L85" s="1234"/>
      <c r="M85" s="1234"/>
      <c r="N85" s="1234"/>
      <c r="O85" s="1234"/>
      <c r="P85" s="1234"/>
      <c r="Q85" s="1238"/>
      <c r="R85" s="687"/>
      <c r="S85" s="687"/>
      <c r="T85" s="687"/>
      <c r="U85" s="687"/>
      <c r="V85" s="687"/>
      <c r="W85" s="687"/>
      <c r="X85" s="1239"/>
      <c r="Y85" s="1245"/>
      <c r="Z85" s="585"/>
      <c r="AA85" s="585"/>
      <c r="AB85" s="585"/>
      <c r="AC85" s="585"/>
      <c r="AD85" s="585"/>
      <c r="AE85" s="585"/>
      <c r="AF85" s="585"/>
      <c r="AG85" s="585"/>
      <c r="AH85" s="585"/>
      <c r="AI85" s="585"/>
      <c r="AJ85" s="585"/>
      <c r="AK85" s="585"/>
      <c r="AL85" s="585"/>
      <c r="AM85" s="585"/>
      <c r="AN85" s="1246"/>
    </row>
    <row r="86" spans="2:40" s="45" customFormat="1" ht="15" customHeight="1" x14ac:dyDescent="0.15">
      <c r="B86" s="1234"/>
      <c r="C86" s="1234"/>
      <c r="D86" s="1234"/>
      <c r="E86" s="1234"/>
      <c r="F86" s="1234"/>
      <c r="G86" s="1234"/>
      <c r="H86" s="1234"/>
      <c r="I86" s="1234"/>
      <c r="J86" s="1234"/>
      <c r="K86" s="1234"/>
      <c r="L86" s="1234"/>
      <c r="M86" s="1234"/>
      <c r="N86" s="1234"/>
      <c r="O86" s="1234"/>
      <c r="P86" s="1234"/>
      <c r="Q86" s="1238"/>
      <c r="R86" s="687"/>
      <c r="S86" s="687"/>
      <c r="T86" s="687"/>
      <c r="U86" s="687"/>
      <c r="V86" s="687"/>
      <c r="W86" s="687"/>
      <c r="X86" s="1239"/>
      <c r="Y86" s="1245"/>
      <c r="Z86" s="585"/>
      <c r="AA86" s="585"/>
      <c r="AB86" s="585"/>
      <c r="AC86" s="585"/>
      <c r="AD86" s="585"/>
      <c r="AE86" s="585"/>
      <c r="AF86" s="585"/>
      <c r="AG86" s="585"/>
      <c r="AH86" s="585"/>
      <c r="AI86" s="585"/>
      <c r="AJ86" s="585"/>
      <c r="AK86" s="585"/>
      <c r="AL86" s="585"/>
      <c r="AM86" s="585"/>
      <c r="AN86" s="1246"/>
    </row>
    <row r="87" spans="2:40" s="45" customFormat="1" ht="15" customHeight="1" x14ac:dyDescent="0.15">
      <c r="B87" s="1234"/>
      <c r="C87" s="1234"/>
      <c r="D87" s="1234"/>
      <c r="E87" s="1234"/>
      <c r="F87" s="1234"/>
      <c r="G87" s="1234"/>
      <c r="H87" s="1234"/>
      <c r="I87" s="1234"/>
      <c r="J87" s="1234"/>
      <c r="K87" s="1234"/>
      <c r="L87" s="1234"/>
      <c r="M87" s="1234"/>
      <c r="N87" s="1234"/>
      <c r="O87" s="1234"/>
      <c r="P87" s="1234"/>
      <c r="Q87" s="1238"/>
      <c r="R87" s="687"/>
      <c r="S87" s="687"/>
      <c r="T87" s="687"/>
      <c r="U87" s="687"/>
      <c r="V87" s="687"/>
      <c r="W87" s="687"/>
      <c r="X87" s="1239"/>
      <c r="Y87" s="1245"/>
      <c r="Z87" s="585"/>
      <c r="AA87" s="585"/>
      <c r="AB87" s="585"/>
      <c r="AC87" s="585"/>
      <c r="AD87" s="585"/>
      <c r="AE87" s="585"/>
      <c r="AF87" s="585"/>
      <c r="AG87" s="585"/>
      <c r="AH87" s="585"/>
      <c r="AI87" s="585"/>
      <c r="AJ87" s="585"/>
      <c r="AK87" s="585"/>
      <c r="AL87" s="585"/>
      <c r="AM87" s="585"/>
      <c r="AN87" s="1246"/>
    </row>
    <row r="88" spans="2:40" s="45" customFormat="1" ht="15" customHeight="1" x14ac:dyDescent="0.15">
      <c r="B88" s="1234"/>
      <c r="C88" s="1234"/>
      <c r="D88" s="1234"/>
      <c r="E88" s="1234"/>
      <c r="F88" s="1234"/>
      <c r="G88" s="1234"/>
      <c r="H88" s="1234"/>
      <c r="I88" s="1234"/>
      <c r="J88" s="1234"/>
      <c r="K88" s="1234"/>
      <c r="L88" s="1234"/>
      <c r="M88" s="1234"/>
      <c r="N88" s="1234"/>
      <c r="O88" s="1234"/>
      <c r="P88" s="1234"/>
      <c r="Q88" s="1240"/>
      <c r="R88" s="688"/>
      <c r="S88" s="688"/>
      <c r="T88" s="688"/>
      <c r="U88" s="688"/>
      <c r="V88" s="688"/>
      <c r="W88" s="688"/>
      <c r="X88" s="1241"/>
      <c r="Y88" s="1247"/>
      <c r="Z88" s="1248"/>
      <c r="AA88" s="1248"/>
      <c r="AB88" s="1248"/>
      <c r="AC88" s="1248"/>
      <c r="AD88" s="1248"/>
      <c r="AE88" s="1248"/>
      <c r="AF88" s="1248"/>
      <c r="AG88" s="1248"/>
      <c r="AH88" s="1248"/>
      <c r="AI88" s="1248"/>
      <c r="AJ88" s="1248"/>
      <c r="AK88" s="1248"/>
      <c r="AL88" s="1248"/>
      <c r="AM88" s="1248"/>
      <c r="AN88" s="1249"/>
    </row>
    <row r="89" spans="2:40" s="45" customFormat="1" ht="15" customHeight="1" x14ac:dyDescent="0.15">
      <c r="B89" s="1251" t="s">
        <v>378</v>
      </c>
      <c r="C89" s="1251"/>
      <c r="D89" s="1251"/>
      <c r="E89" s="1251"/>
      <c r="F89" s="1251"/>
      <c r="G89" s="1251"/>
      <c r="H89" s="1251"/>
      <c r="I89" s="1251"/>
      <c r="J89" s="1251"/>
      <c r="K89" s="1251"/>
      <c r="L89" s="1251"/>
      <c r="M89" s="1251"/>
      <c r="N89" s="1251"/>
      <c r="O89" s="1251"/>
      <c r="P89" s="1251"/>
      <c r="Q89" s="1251"/>
      <c r="R89" s="1251"/>
      <c r="S89" s="1251"/>
      <c r="T89" s="1251"/>
      <c r="U89" s="1251"/>
      <c r="V89" s="1251"/>
      <c r="W89" s="1251"/>
      <c r="X89" s="1251"/>
      <c r="Y89" s="1251"/>
      <c r="Z89" s="1251"/>
      <c r="AA89" s="1251"/>
      <c r="AB89" s="1251"/>
      <c r="AC89" s="1251"/>
      <c r="AD89" s="1251"/>
      <c r="AE89" s="1251"/>
      <c r="AF89" s="1251"/>
      <c r="AG89" s="1251"/>
      <c r="AH89" s="1251"/>
      <c r="AI89" s="1251"/>
      <c r="AJ89" s="1251"/>
      <c r="AK89" s="1251"/>
      <c r="AL89" s="1251"/>
      <c r="AM89" s="1251"/>
      <c r="AN89" s="1251"/>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385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250" t="s">
        <v>374</v>
      </c>
      <c r="C92" s="1250"/>
      <c r="D92" s="1250"/>
      <c r="E92" s="1250"/>
      <c r="F92" s="1250"/>
      <c r="G92" s="1250"/>
      <c r="H92" s="1250"/>
      <c r="I92" s="1250"/>
      <c r="J92" s="1250"/>
      <c r="K92" s="1250"/>
      <c r="L92" s="1250"/>
      <c r="M92" s="1250"/>
      <c r="N92" s="1250"/>
      <c r="O92" s="1250"/>
      <c r="P92" s="1250"/>
      <c r="Q92" s="1250" t="s">
        <v>375</v>
      </c>
      <c r="R92" s="1250"/>
      <c r="S92" s="1250"/>
      <c r="T92" s="1250"/>
      <c r="U92" s="1250"/>
      <c r="V92" s="1250"/>
      <c r="W92" s="1250"/>
      <c r="X92" s="1250"/>
      <c r="Y92" s="1250"/>
      <c r="Z92" s="1250"/>
      <c r="AA92" s="1250"/>
      <c r="AB92" s="1250"/>
      <c r="AC92" s="1250"/>
      <c r="AD92" s="1250"/>
      <c r="AE92" s="1250"/>
      <c r="AF92" s="1250"/>
      <c r="AG92" s="1250"/>
      <c r="AH92" s="1250"/>
      <c r="AI92" s="1250"/>
      <c r="AJ92" s="1250"/>
      <c r="AK92" s="1250"/>
      <c r="AL92" s="1250"/>
      <c r="AM92" s="1250"/>
      <c r="AN92" s="1250"/>
    </row>
    <row r="93" spans="2:40" s="45" customFormat="1" ht="15" customHeight="1" x14ac:dyDescent="0.15">
      <c r="B93" s="1234"/>
      <c r="C93" s="1234"/>
      <c r="D93" s="1234"/>
      <c r="E93" s="1234"/>
      <c r="F93" s="1234"/>
      <c r="G93" s="1234"/>
      <c r="H93" s="1234"/>
      <c r="I93" s="1234"/>
      <c r="J93" s="1234"/>
      <c r="K93" s="1234"/>
      <c r="L93" s="1234"/>
      <c r="M93" s="1234"/>
      <c r="N93" s="1234"/>
      <c r="O93" s="1234"/>
      <c r="P93" s="1234"/>
      <c r="Q93" s="1235" t="s">
        <v>376</v>
      </c>
      <c r="R93" s="1236"/>
      <c r="S93" s="1236"/>
      <c r="T93" s="1236"/>
      <c r="U93" s="1236"/>
      <c r="V93" s="1236"/>
      <c r="W93" s="1236"/>
      <c r="X93" s="1237"/>
      <c r="Y93" s="1242"/>
      <c r="Z93" s="1243"/>
      <c r="AA93" s="1243"/>
      <c r="AB93" s="1243"/>
      <c r="AC93" s="1243"/>
      <c r="AD93" s="1243"/>
      <c r="AE93" s="1243"/>
      <c r="AF93" s="1243"/>
      <c r="AG93" s="1243"/>
      <c r="AH93" s="1243"/>
      <c r="AI93" s="1243"/>
      <c r="AJ93" s="1243"/>
      <c r="AK93" s="1243"/>
      <c r="AL93" s="1243"/>
      <c r="AM93" s="1243"/>
      <c r="AN93" s="1244"/>
    </row>
    <row r="94" spans="2:40" s="45" customFormat="1" ht="15" customHeight="1" x14ac:dyDescent="0.15">
      <c r="B94" s="1234"/>
      <c r="C94" s="1234"/>
      <c r="D94" s="1234"/>
      <c r="E94" s="1234"/>
      <c r="F94" s="1234"/>
      <c r="G94" s="1234"/>
      <c r="H94" s="1234"/>
      <c r="I94" s="1234"/>
      <c r="J94" s="1234"/>
      <c r="K94" s="1234"/>
      <c r="L94" s="1234"/>
      <c r="M94" s="1234"/>
      <c r="N94" s="1234"/>
      <c r="O94" s="1234"/>
      <c r="P94" s="1234"/>
      <c r="Q94" s="1238"/>
      <c r="R94" s="687"/>
      <c r="S94" s="687"/>
      <c r="T94" s="687"/>
      <c r="U94" s="687"/>
      <c r="V94" s="687"/>
      <c r="W94" s="687"/>
      <c r="X94" s="1239"/>
      <c r="Y94" s="1245"/>
      <c r="Z94" s="585"/>
      <c r="AA94" s="585"/>
      <c r="AB94" s="585"/>
      <c r="AC94" s="585"/>
      <c r="AD94" s="585"/>
      <c r="AE94" s="585"/>
      <c r="AF94" s="585"/>
      <c r="AG94" s="585"/>
      <c r="AH94" s="585"/>
      <c r="AI94" s="585"/>
      <c r="AJ94" s="585"/>
      <c r="AK94" s="585"/>
      <c r="AL94" s="585"/>
      <c r="AM94" s="585"/>
      <c r="AN94" s="1246"/>
    </row>
    <row r="95" spans="2:40" s="45" customFormat="1" ht="15" customHeight="1" x14ac:dyDescent="0.15">
      <c r="B95" s="1234"/>
      <c r="C95" s="1234"/>
      <c r="D95" s="1234"/>
      <c r="E95" s="1234"/>
      <c r="F95" s="1234"/>
      <c r="G95" s="1234"/>
      <c r="H95" s="1234"/>
      <c r="I95" s="1234"/>
      <c r="J95" s="1234"/>
      <c r="K95" s="1234"/>
      <c r="L95" s="1234"/>
      <c r="M95" s="1234"/>
      <c r="N95" s="1234"/>
      <c r="O95" s="1234"/>
      <c r="P95" s="1234"/>
      <c r="Q95" s="1238"/>
      <c r="R95" s="687"/>
      <c r="S95" s="687"/>
      <c r="T95" s="687"/>
      <c r="U95" s="687"/>
      <c r="V95" s="687"/>
      <c r="W95" s="687"/>
      <c r="X95" s="1239"/>
      <c r="Y95" s="1245"/>
      <c r="Z95" s="585"/>
      <c r="AA95" s="585"/>
      <c r="AB95" s="585"/>
      <c r="AC95" s="585"/>
      <c r="AD95" s="585"/>
      <c r="AE95" s="585"/>
      <c r="AF95" s="585"/>
      <c r="AG95" s="585"/>
      <c r="AH95" s="585"/>
      <c r="AI95" s="585"/>
      <c r="AJ95" s="585"/>
      <c r="AK95" s="585"/>
      <c r="AL95" s="585"/>
      <c r="AM95" s="585"/>
      <c r="AN95" s="1246"/>
    </row>
    <row r="96" spans="2:40" s="45" customFormat="1" ht="15" customHeight="1" x14ac:dyDescent="0.15">
      <c r="B96" s="1234"/>
      <c r="C96" s="1234"/>
      <c r="D96" s="1234"/>
      <c r="E96" s="1234"/>
      <c r="F96" s="1234"/>
      <c r="G96" s="1234"/>
      <c r="H96" s="1234"/>
      <c r="I96" s="1234"/>
      <c r="J96" s="1234"/>
      <c r="K96" s="1234"/>
      <c r="L96" s="1234"/>
      <c r="M96" s="1234"/>
      <c r="N96" s="1234"/>
      <c r="O96" s="1234"/>
      <c r="P96" s="1234"/>
      <c r="Q96" s="1238"/>
      <c r="R96" s="687"/>
      <c r="S96" s="687"/>
      <c r="T96" s="687"/>
      <c r="U96" s="687"/>
      <c r="V96" s="687"/>
      <c r="W96" s="687"/>
      <c r="X96" s="1239"/>
      <c r="Y96" s="1245"/>
      <c r="Z96" s="585"/>
      <c r="AA96" s="585"/>
      <c r="AB96" s="585"/>
      <c r="AC96" s="585"/>
      <c r="AD96" s="585"/>
      <c r="AE96" s="585"/>
      <c r="AF96" s="585"/>
      <c r="AG96" s="585"/>
      <c r="AH96" s="585"/>
      <c r="AI96" s="585"/>
      <c r="AJ96" s="585"/>
      <c r="AK96" s="585"/>
      <c r="AL96" s="585"/>
      <c r="AM96" s="585"/>
      <c r="AN96" s="1246"/>
    </row>
    <row r="97" spans="2:40" s="45" customFormat="1" ht="15" customHeight="1" x14ac:dyDescent="0.15">
      <c r="B97" s="1234"/>
      <c r="C97" s="1234"/>
      <c r="D97" s="1234"/>
      <c r="E97" s="1234"/>
      <c r="F97" s="1234"/>
      <c r="G97" s="1234"/>
      <c r="H97" s="1234"/>
      <c r="I97" s="1234"/>
      <c r="J97" s="1234"/>
      <c r="K97" s="1234"/>
      <c r="L97" s="1234"/>
      <c r="M97" s="1234"/>
      <c r="N97" s="1234"/>
      <c r="O97" s="1234"/>
      <c r="P97" s="1234"/>
      <c r="Q97" s="1240"/>
      <c r="R97" s="688"/>
      <c r="S97" s="688"/>
      <c r="T97" s="688"/>
      <c r="U97" s="688"/>
      <c r="V97" s="688"/>
      <c r="W97" s="688"/>
      <c r="X97" s="1241"/>
      <c r="Y97" s="1247"/>
      <c r="Z97" s="1248"/>
      <c r="AA97" s="1248"/>
      <c r="AB97" s="1248"/>
      <c r="AC97" s="1248"/>
      <c r="AD97" s="1248"/>
      <c r="AE97" s="1248"/>
      <c r="AF97" s="1248"/>
      <c r="AG97" s="1248"/>
      <c r="AH97" s="1248"/>
      <c r="AI97" s="1248"/>
      <c r="AJ97" s="1248"/>
      <c r="AK97" s="1248"/>
      <c r="AL97" s="1248"/>
      <c r="AM97" s="1248"/>
      <c r="AN97" s="1249"/>
    </row>
    <row r="98" spans="2:40" s="45" customFormat="1" ht="15" customHeight="1" x14ac:dyDescent="0.15">
      <c r="B98" s="1234"/>
      <c r="C98" s="1234"/>
      <c r="D98" s="1234"/>
      <c r="E98" s="1234"/>
      <c r="F98" s="1234"/>
      <c r="G98" s="1234"/>
      <c r="H98" s="1234"/>
      <c r="I98" s="1234"/>
      <c r="J98" s="1234"/>
      <c r="K98" s="1234"/>
      <c r="L98" s="1234"/>
      <c r="M98" s="1234"/>
      <c r="N98" s="1234"/>
      <c r="O98" s="1234"/>
      <c r="P98" s="1234"/>
      <c r="Q98" s="1235" t="s">
        <v>380</v>
      </c>
      <c r="R98" s="1236"/>
      <c r="S98" s="1236"/>
      <c r="T98" s="1236"/>
      <c r="U98" s="1236"/>
      <c r="V98" s="1236"/>
      <c r="W98" s="1236"/>
      <c r="X98" s="1237"/>
      <c r="Y98" s="1242"/>
      <c r="Z98" s="1243"/>
      <c r="AA98" s="1243"/>
      <c r="AB98" s="1243"/>
      <c r="AC98" s="1243"/>
      <c r="AD98" s="1243"/>
      <c r="AE98" s="1243"/>
      <c r="AF98" s="1243"/>
      <c r="AG98" s="1243"/>
      <c r="AH98" s="1243"/>
      <c r="AI98" s="1243"/>
      <c r="AJ98" s="1243"/>
      <c r="AK98" s="1243"/>
      <c r="AL98" s="1243"/>
      <c r="AM98" s="1243"/>
      <c r="AN98" s="1244"/>
    </row>
    <row r="99" spans="2:40" s="45" customFormat="1" ht="15" customHeight="1" x14ac:dyDescent="0.15">
      <c r="B99" s="1234"/>
      <c r="C99" s="1234"/>
      <c r="D99" s="1234"/>
      <c r="E99" s="1234"/>
      <c r="F99" s="1234"/>
      <c r="G99" s="1234"/>
      <c r="H99" s="1234"/>
      <c r="I99" s="1234"/>
      <c r="J99" s="1234"/>
      <c r="K99" s="1234"/>
      <c r="L99" s="1234"/>
      <c r="M99" s="1234"/>
      <c r="N99" s="1234"/>
      <c r="O99" s="1234"/>
      <c r="P99" s="1234"/>
      <c r="Q99" s="1238"/>
      <c r="R99" s="687"/>
      <c r="S99" s="687"/>
      <c r="T99" s="687"/>
      <c r="U99" s="687"/>
      <c r="V99" s="687"/>
      <c r="W99" s="687"/>
      <c r="X99" s="1239"/>
      <c r="Y99" s="1245"/>
      <c r="Z99" s="585"/>
      <c r="AA99" s="585"/>
      <c r="AB99" s="585"/>
      <c r="AC99" s="585"/>
      <c r="AD99" s="585"/>
      <c r="AE99" s="585"/>
      <c r="AF99" s="585"/>
      <c r="AG99" s="585"/>
      <c r="AH99" s="585"/>
      <c r="AI99" s="585"/>
      <c r="AJ99" s="585"/>
      <c r="AK99" s="585"/>
      <c r="AL99" s="585"/>
      <c r="AM99" s="585"/>
      <c r="AN99" s="1246"/>
    </row>
    <row r="100" spans="2:40" s="45" customFormat="1" ht="15" customHeight="1" x14ac:dyDescent="0.15">
      <c r="B100" s="1234"/>
      <c r="C100" s="1234"/>
      <c r="D100" s="1234"/>
      <c r="E100" s="1234"/>
      <c r="F100" s="1234"/>
      <c r="G100" s="1234"/>
      <c r="H100" s="1234"/>
      <c r="I100" s="1234"/>
      <c r="J100" s="1234"/>
      <c r="K100" s="1234"/>
      <c r="L100" s="1234"/>
      <c r="M100" s="1234"/>
      <c r="N100" s="1234"/>
      <c r="O100" s="1234"/>
      <c r="P100" s="1234"/>
      <c r="Q100" s="1238"/>
      <c r="R100" s="687"/>
      <c r="S100" s="687"/>
      <c r="T100" s="687"/>
      <c r="U100" s="687"/>
      <c r="V100" s="687"/>
      <c r="W100" s="687"/>
      <c r="X100" s="1239"/>
      <c r="Y100" s="1245"/>
      <c r="Z100" s="585"/>
      <c r="AA100" s="585"/>
      <c r="AB100" s="585"/>
      <c r="AC100" s="585"/>
      <c r="AD100" s="585"/>
      <c r="AE100" s="585"/>
      <c r="AF100" s="585"/>
      <c r="AG100" s="585"/>
      <c r="AH100" s="585"/>
      <c r="AI100" s="585"/>
      <c r="AJ100" s="585"/>
      <c r="AK100" s="585"/>
      <c r="AL100" s="585"/>
      <c r="AM100" s="585"/>
      <c r="AN100" s="1246"/>
    </row>
    <row r="101" spans="2:40" s="45" customFormat="1" ht="15" customHeight="1" x14ac:dyDescent="0.15">
      <c r="B101" s="1234"/>
      <c r="C101" s="1234"/>
      <c r="D101" s="1234"/>
      <c r="E101" s="1234"/>
      <c r="F101" s="1234"/>
      <c r="G101" s="1234"/>
      <c r="H101" s="1234"/>
      <c r="I101" s="1234"/>
      <c r="J101" s="1234"/>
      <c r="K101" s="1234"/>
      <c r="L101" s="1234"/>
      <c r="M101" s="1234"/>
      <c r="N101" s="1234"/>
      <c r="O101" s="1234"/>
      <c r="P101" s="1234"/>
      <c r="Q101" s="1238"/>
      <c r="R101" s="687"/>
      <c r="S101" s="687"/>
      <c r="T101" s="687"/>
      <c r="U101" s="687"/>
      <c r="V101" s="687"/>
      <c r="W101" s="687"/>
      <c r="X101" s="1239"/>
      <c r="Y101" s="1245"/>
      <c r="Z101" s="585"/>
      <c r="AA101" s="585"/>
      <c r="AB101" s="585"/>
      <c r="AC101" s="585"/>
      <c r="AD101" s="585"/>
      <c r="AE101" s="585"/>
      <c r="AF101" s="585"/>
      <c r="AG101" s="585"/>
      <c r="AH101" s="585"/>
      <c r="AI101" s="585"/>
      <c r="AJ101" s="585"/>
      <c r="AK101" s="585"/>
      <c r="AL101" s="585"/>
      <c r="AM101" s="585"/>
      <c r="AN101" s="1246"/>
    </row>
    <row r="102" spans="2:40" s="45" customFormat="1" ht="15" customHeight="1" x14ac:dyDescent="0.15">
      <c r="B102" s="1234"/>
      <c r="C102" s="1234"/>
      <c r="D102" s="1234"/>
      <c r="E102" s="1234"/>
      <c r="F102" s="1234"/>
      <c r="G102" s="1234"/>
      <c r="H102" s="1234"/>
      <c r="I102" s="1234"/>
      <c r="J102" s="1234"/>
      <c r="K102" s="1234"/>
      <c r="L102" s="1234"/>
      <c r="M102" s="1234"/>
      <c r="N102" s="1234"/>
      <c r="O102" s="1234"/>
      <c r="P102" s="1234"/>
      <c r="Q102" s="1240"/>
      <c r="R102" s="688"/>
      <c r="S102" s="688"/>
      <c r="T102" s="688"/>
      <c r="U102" s="688"/>
      <c r="V102" s="688"/>
      <c r="W102" s="688"/>
      <c r="X102" s="1241"/>
      <c r="Y102" s="1247"/>
      <c r="Z102" s="1248"/>
      <c r="AA102" s="1248"/>
      <c r="AB102" s="1248"/>
      <c r="AC102" s="1248"/>
      <c r="AD102" s="1248"/>
      <c r="AE102" s="1248"/>
      <c r="AF102" s="1248"/>
      <c r="AG102" s="1248"/>
      <c r="AH102" s="1248"/>
      <c r="AI102" s="1248"/>
      <c r="AJ102" s="1248"/>
      <c r="AK102" s="1248"/>
      <c r="AL102" s="1248"/>
      <c r="AM102" s="1248"/>
      <c r="AN102" s="1249"/>
    </row>
    <row r="103" spans="2:40" s="45" customFormat="1" ht="15" customHeight="1" x14ac:dyDescent="0.15">
      <c r="B103" s="1252" t="s">
        <v>381</v>
      </c>
      <c r="C103" s="1253"/>
      <c r="D103" s="1253"/>
      <c r="E103" s="1253"/>
      <c r="F103" s="1253"/>
      <c r="G103" s="1253"/>
      <c r="H103" s="1253"/>
      <c r="I103" s="1253"/>
      <c r="J103" s="1253"/>
      <c r="K103" s="1253"/>
      <c r="L103" s="1253"/>
      <c r="M103" s="1253"/>
      <c r="N103" s="1253"/>
      <c r="O103" s="1253"/>
      <c r="P103" s="1253"/>
      <c r="Q103" s="1253"/>
      <c r="R103" s="1253"/>
      <c r="S103" s="1253"/>
      <c r="T103" s="1253"/>
      <c r="U103" s="1253"/>
      <c r="V103" s="1253"/>
      <c r="W103" s="1253"/>
      <c r="X103" s="1253"/>
      <c r="Y103" s="1253"/>
      <c r="Z103" s="1253"/>
      <c r="AA103" s="1253"/>
      <c r="AB103" s="1253"/>
      <c r="AC103" s="1253"/>
      <c r="AD103" s="1253"/>
      <c r="AE103" s="1253"/>
      <c r="AF103" s="1253"/>
      <c r="AG103" s="1253"/>
      <c r="AH103" s="1253"/>
      <c r="AI103" s="1253"/>
      <c r="AJ103" s="1253"/>
      <c r="AK103" s="1253"/>
      <c r="AL103" s="1253"/>
      <c r="AM103" s="1253"/>
      <c r="AN103" s="1254"/>
    </row>
    <row r="104" spans="2:40" s="45" customFormat="1" ht="15" customHeight="1" x14ac:dyDescent="0.15">
      <c r="B104" s="1234"/>
      <c r="C104" s="1234"/>
      <c r="D104" s="1234"/>
      <c r="E104" s="1234"/>
      <c r="F104" s="1234"/>
      <c r="G104" s="1234"/>
      <c r="H104" s="1234"/>
      <c r="I104" s="1234"/>
      <c r="J104" s="1234"/>
      <c r="K104" s="1234"/>
      <c r="L104" s="1234"/>
      <c r="M104" s="1234"/>
      <c r="N104" s="1234"/>
      <c r="O104" s="1234"/>
      <c r="P104" s="1234"/>
      <c r="Q104" s="1234"/>
      <c r="R104" s="1234"/>
      <c r="S104" s="1234"/>
      <c r="T104" s="1234"/>
      <c r="U104" s="1234"/>
      <c r="V104" s="1234"/>
      <c r="W104" s="1234"/>
      <c r="X104" s="1234"/>
      <c r="Y104" s="1234"/>
      <c r="Z104" s="1234"/>
      <c r="AA104" s="1234"/>
      <c r="AB104" s="1234"/>
      <c r="AC104" s="1234"/>
      <c r="AD104" s="1234"/>
      <c r="AE104" s="1234"/>
      <c r="AF104" s="1234"/>
      <c r="AG104" s="1234"/>
      <c r="AH104" s="1234"/>
      <c r="AI104" s="1234"/>
      <c r="AJ104" s="1234"/>
      <c r="AK104" s="1234"/>
      <c r="AL104" s="1234"/>
      <c r="AM104" s="1234"/>
      <c r="AN104" s="1234"/>
    </row>
    <row r="105" spans="2:40" s="45" customFormat="1" ht="15" customHeight="1" x14ac:dyDescent="0.15">
      <c r="B105" s="1234"/>
      <c r="C105" s="1234"/>
      <c r="D105" s="1234"/>
      <c r="E105" s="1234"/>
      <c r="F105" s="1234"/>
      <c r="G105" s="1234"/>
      <c r="H105" s="1234"/>
      <c r="I105" s="1234"/>
      <c r="J105" s="1234"/>
      <c r="K105" s="1234"/>
      <c r="L105" s="1234"/>
      <c r="M105" s="1234"/>
      <c r="N105" s="1234"/>
      <c r="O105" s="1234"/>
      <c r="P105" s="1234"/>
      <c r="Q105" s="1234"/>
      <c r="R105" s="1234"/>
      <c r="S105" s="1234"/>
      <c r="T105" s="1234"/>
      <c r="U105" s="1234"/>
      <c r="V105" s="1234"/>
      <c r="W105" s="1234"/>
      <c r="X105" s="1234"/>
      <c r="Y105" s="1234"/>
      <c r="Z105" s="1234"/>
      <c r="AA105" s="1234"/>
      <c r="AB105" s="1234"/>
      <c r="AC105" s="1234"/>
      <c r="AD105" s="1234"/>
      <c r="AE105" s="1234"/>
      <c r="AF105" s="1234"/>
      <c r="AG105" s="1234"/>
      <c r="AH105" s="1234"/>
      <c r="AI105" s="1234"/>
      <c r="AJ105" s="1234"/>
      <c r="AK105" s="1234"/>
      <c r="AL105" s="1234"/>
      <c r="AM105" s="1234"/>
      <c r="AN105" s="1234"/>
    </row>
    <row r="106" spans="2:40" s="45" customFormat="1" ht="15" customHeight="1" x14ac:dyDescent="0.15">
      <c r="B106" s="1234"/>
      <c r="C106" s="1234"/>
      <c r="D106" s="1234"/>
      <c r="E106" s="1234"/>
      <c r="F106" s="1234"/>
      <c r="G106" s="1234"/>
      <c r="H106" s="1234"/>
      <c r="I106" s="1234"/>
      <c r="J106" s="1234"/>
      <c r="K106" s="1234"/>
      <c r="L106" s="1234"/>
      <c r="M106" s="1234"/>
      <c r="N106" s="1234"/>
      <c r="O106" s="1234"/>
      <c r="P106" s="1234"/>
      <c r="Q106" s="1234"/>
      <c r="R106" s="1234"/>
      <c r="S106" s="1234"/>
      <c r="T106" s="1234"/>
      <c r="U106" s="1234"/>
      <c r="V106" s="1234"/>
      <c r="W106" s="1234"/>
      <c r="X106" s="1234"/>
      <c r="Y106" s="1234"/>
      <c r="Z106" s="1234"/>
      <c r="AA106" s="1234"/>
      <c r="AB106" s="1234"/>
      <c r="AC106" s="1234"/>
      <c r="AD106" s="1234"/>
      <c r="AE106" s="1234"/>
      <c r="AF106" s="1234"/>
      <c r="AG106" s="1234"/>
      <c r="AH106" s="1234"/>
      <c r="AI106" s="1234"/>
      <c r="AJ106" s="1234"/>
      <c r="AK106" s="1234"/>
      <c r="AL106" s="1234"/>
      <c r="AM106" s="1234"/>
      <c r="AN106" s="1234"/>
    </row>
    <row r="107" spans="2:40" s="45" customFormat="1" ht="15" customHeight="1" x14ac:dyDescent="0.15">
      <c r="B107" s="1236" t="s">
        <v>382</v>
      </c>
      <c r="C107" s="1236"/>
      <c r="D107" s="1236"/>
      <c r="E107" s="1236"/>
      <c r="F107" s="1236"/>
      <c r="G107" s="1236"/>
      <c r="H107" s="1236"/>
      <c r="I107" s="1236"/>
      <c r="J107" s="1236"/>
      <c r="K107" s="1236"/>
      <c r="L107" s="1236"/>
      <c r="M107" s="1236"/>
      <c r="N107" s="1236"/>
      <c r="O107" s="1236"/>
      <c r="P107" s="1236"/>
      <c r="Q107" s="1236"/>
      <c r="R107" s="1236"/>
      <c r="S107" s="1236"/>
      <c r="T107" s="1236"/>
      <c r="U107" s="1236"/>
      <c r="V107" s="1236"/>
      <c r="W107" s="1236"/>
      <c r="X107" s="1236"/>
      <c r="Y107" s="1236"/>
      <c r="Z107" s="1236"/>
      <c r="AA107" s="1236"/>
      <c r="AB107" s="1236"/>
      <c r="AC107" s="1236"/>
      <c r="AD107" s="1236"/>
      <c r="AE107" s="1236"/>
      <c r="AF107" s="1236"/>
      <c r="AG107" s="1236"/>
      <c r="AH107" s="1236"/>
      <c r="AI107" s="1236"/>
      <c r="AJ107" s="1236"/>
      <c r="AK107" s="1236"/>
      <c r="AL107" s="1236"/>
      <c r="AM107" s="1236"/>
      <c r="AN107" s="1236"/>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386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234"/>
      <c r="C113" s="1234"/>
      <c r="D113" s="1234"/>
      <c r="E113" s="1234"/>
      <c r="F113" s="1234"/>
      <c r="G113" s="1234"/>
      <c r="H113" s="1234"/>
      <c r="I113" s="1234"/>
      <c r="J113" s="1234"/>
      <c r="K113" s="1234"/>
      <c r="L113" s="1234"/>
      <c r="M113" s="1234"/>
      <c r="N113" s="1234"/>
      <c r="O113" s="1234"/>
      <c r="P113" s="1234"/>
      <c r="Q113" s="1234"/>
      <c r="R113" s="1234"/>
      <c r="S113" s="1234"/>
      <c r="T113" s="1234"/>
      <c r="U113" s="1234"/>
      <c r="V113" s="1234"/>
      <c r="W113" s="1234"/>
      <c r="X113" s="1234"/>
      <c r="Y113" s="1234"/>
      <c r="Z113" s="1234"/>
      <c r="AA113" s="1234"/>
      <c r="AB113" s="1234"/>
      <c r="AC113" s="1234"/>
      <c r="AD113" s="1234"/>
      <c r="AE113" s="1234"/>
      <c r="AF113" s="1234"/>
      <c r="AG113" s="1234"/>
      <c r="AH113" s="1234"/>
      <c r="AI113" s="1234"/>
      <c r="AJ113" s="1234"/>
      <c r="AK113" s="1234"/>
      <c r="AL113" s="1234"/>
      <c r="AM113" s="1234"/>
      <c r="AN113" s="1234"/>
    </row>
    <row r="114" spans="2:40" s="45" customFormat="1" ht="15" customHeight="1" x14ac:dyDescent="0.15">
      <c r="B114" s="1234"/>
      <c r="C114" s="1234"/>
      <c r="D114" s="1234"/>
      <c r="E114" s="1234"/>
      <c r="F114" s="1234"/>
      <c r="G114" s="1234"/>
      <c r="H114" s="1234"/>
      <c r="I114" s="1234"/>
      <c r="J114" s="1234"/>
      <c r="K114" s="1234"/>
      <c r="L114" s="1234"/>
      <c r="M114" s="1234"/>
      <c r="N114" s="1234"/>
      <c r="O114" s="1234"/>
      <c r="P114" s="1234"/>
      <c r="Q114" s="1234"/>
      <c r="R114" s="1234"/>
      <c r="S114" s="1234"/>
      <c r="T114" s="1234"/>
      <c r="U114" s="1234"/>
      <c r="V114" s="1234"/>
      <c r="W114" s="1234"/>
      <c r="X114" s="1234"/>
      <c r="Y114" s="1234"/>
      <c r="Z114" s="1234"/>
      <c r="AA114" s="1234"/>
      <c r="AB114" s="1234"/>
      <c r="AC114" s="1234"/>
      <c r="AD114" s="1234"/>
      <c r="AE114" s="1234"/>
      <c r="AF114" s="1234"/>
      <c r="AG114" s="1234"/>
      <c r="AH114" s="1234"/>
      <c r="AI114" s="1234"/>
      <c r="AJ114" s="1234"/>
      <c r="AK114" s="1234"/>
      <c r="AL114" s="1234"/>
      <c r="AM114" s="1234"/>
      <c r="AN114" s="1234"/>
    </row>
    <row r="115" spans="2:40" s="45" customFormat="1" ht="15" customHeight="1" x14ac:dyDescent="0.15">
      <c r="B115" s="1234"/>
      <c r="C115" s="1234"/>
      <c r="D115" s="1234"/>
      <c r="E115" s="1234"/>
      <c r="F115" s="1234"/>
      <c r="G115" s="1234"/>
      <c r="H115" s="1234"/>
      <c r="I115" s="1234"/>
      <c r="J115" s="1234"/>
      <c r="K115" s="1234"/>
      <c r="L115" s="1234"/>
      <c r="M115" s="1234"/>
      <c r="N115" s="1234"/>
      <c r="O115" s="1234"/>
      <c r="P115" s="1234"/>
      <c r="Q115" s="1234"/>
      <c r="R115" s="1234"/>
      <c r="S115" s="1234"/>
      <c r="T115" s="1234"/>
      <c r="U115" s="1234"/>
      <c r="V115" s="1234"/>
      <c r="W115" s="1234"/>
      <c r="X115" s="1234"/>
      <c r="Y115" s="1234"/>
      <c r="Z115" s="1234"/>
      <c r="AA115" s="1234"/>
      <c r="AB115" s="1234"/>
      <c r="AC115" s="1234"/>
      <c r="AD115" s="1234"/>
      <c r="AE115" s="1234"/>
      <c r="AF115" s="1234"/>
      <c r="AG115" s="1234"/>
      <c r="AH115" s="1234"/>
      <c r="AI115" s="1234"/>
      <c r="AJ115" s="1234"/>
      <c r="AK115" s="1234"/>
      <c r="AL115" s="1234"/>
      <c r="AM115" s="1234"/>
      <c r="AN115" s="1234"/>
    </row>
    <row r="116" spans="2:40" s="45" customFormat="1" ht="15" customHeight="1" x14ac:dyDescent="0.15">
      <c r="B116" s="1234"/>
      <c r="C116" s="1234"/>
      <c r="D116" s="1234"/>
      <c r="E116" s="1234"/>
      <c r="F116" s="1234"/>
      <c r="G116" s="1234"/>
      <c r="H116" s="1234"/>
      <c r="I116" s="1234"/>
      <c r="J116" s="1234"/>
      <c r="K116" s="1234"/>
      <c r="L116" s="1234"/>
      <c r="M116" s="1234"/>
      <c r="N116" s="1234"/>
      <c r="O116" s="1234"/>
      <c r="P116" s="1234"/>
      <c r="Q116" s="1234"/>
      <c r="R116" s="1234"/>
      <c r="S116" s="1234"/>
      <c r="T116" s="1234"/>
      <c r="U116" s="1234"/>
      <c r="V116" s="1234"/>
      <c r="W116" s="1234"/>
      <c r="X116" s="1234"/>
      <c r="Y116" s="1234"/>
      <c r="Z116" s="1234"/>
      <c r="AA116" s="1234"/>
      <c r="AB116" s="1234"/>
      <c r="AC116" s="1234"/>
      <c r="AD116" s="1234"/>
      <c r="AE116" s="1234"/>
      <c r="AF116" s="1234"/>
      <c r="AG116" s="1234"/>
      <c r="AH116" s="1234"/>
      <c r="AI116" s="1234"/>
      <c r="AJ116" s="1234"/>
      <c r="AK116" s="1234"/>
      <c r="AL116" s="1234"/>
      <c r="AM116" s="1234"/>
      <c r="AN116" s="1234"/>
    </row>
    <row r="117" spans="2:40" s="45" customFormat="1" ht="15" customHeight="1" x14ac:dyDescent="0.15">
      <c r="B117" s="1234"/>
      <c r="C117" s="1234"/>
      <c r="D117" s="1234"/>
      <c r="E117" s="1234"/>
      <c r="F117" s="1234"/>
      <c r="G117" s="1234"/>
      <c r="H117" s="1234"/>
      <c r="I117" s="1234"/>
      <c r="J117" s="1234"/>
      <c r="K117" s="1234"/>
      <c r="L117" s="1234"/>
      <c r="M117" s="1234"/>
      <c r="N117" s="1234"/>
      <c r="O117" s="1234"/>
      <c r="P117" s="1234"/>
      <c r="Q117" s="1234"/>
      <c r="R117" s="1234"/>
      <c r="S117" s="1234"/>
      <c r="T117" s="1234"/>
      <c r="U117" s="1234"/>
      <c r="V117" s="1234"/>
      <c r="W117" s="1234"/>
      <c r="X117" s="1234"/>
      <c r="Y117" s="1234"/>
      <c r="Z117" s="1234"/>
      <c r="AA117" s="1234"/>
      <c r="AB117" s="1234"/>
      <c r="AC117" s="1234"/>
      <c r="AD117" s="1234"/>
      <c r="AE117" s="1234"/>
      <c r="AF117" s="1234"/>
      <c r="AG117" s="1234"/>
      <c r="AH117" s="1234"/>
      <c r="AI117" s="1234"/>
      <c r="AJ117" s="1234"/>
      <c r="AK117" s="1234"/>
      <c r="AL117" s="1234"/>
      <c r="AM117" s="1234"/>
      <c r="AN117" s="1234"/>
    </row>
    <row r="118" spans="2:40" s="45" customFormat="1" ht="15" customHeight="1" x14ac:dyDescent="0.15">
      <c r="B118" s="1234"/>
      <c r="C118" s="1234"/>
      <c r="D118" s="1234"/>
      <c r="E118" s="1234"/>
      <c r="F118" s="1234"/>
      <c r="G118" s="1234"/>
      <c r="H118" s="1234"/>
      <c r="I118" s="1234"/>
      <c r="J118" s="1234"/>
      <c r="K118" s="1234"/>
      <c r="L118" s="1234"/>
      <c r="M118" s="1234"/>
      <c r="N118" s="1234"/>
      <c r="O118" s="1234"/>
      <c r="P118" s="1234"/>
      <c r="Q118" s="1234"/>
      <c r="R118" s="1234"/>
      <c r="S118" s="1234"/>
      <c r="T118" s="1234"/>
      <c r="U118" s="1234"/>
      <c r="V118" s="1234"/>
      <c r="W118" s="1234"/>
      <c r="X118" s="1234"/>
      <c r="Y118" s="1234"/>
      <c r="Z118" s="1234"/>
      <c r="AA118" s="1234"/>
      <c r="AB118" s="1234"/>
      <c r="AC118" s="1234"/>
      <c r="AD118" s="1234"/>
      <c r="AE118" s="1234"/>
      <c r="AF118" s="1234"/>
      <c r="AG118" s="1234"/>
      <c r="AH118" s="1234"/>
      <c r="AI118" s="1234"/>
      <c r="AJ118" s="1234"/>
      <c r="AK118" s="1234"/>
      <c r="AL118" s="1234"/>
      <c r="AM118" s="1234"/>
      <c r="AN118" s="1234"/>
    </row>
    <row r="119" spans="2:40" s="45" customFormat="1" ht="15" customHeight="1" x14ac:dyDescent="0.15">
      <c r="B119" s="1234"/>
      <c r="C119" s="1234"/>
      <c r="D119" s="1234"/>
      <c r="E119" s="1234"/>
      <c r="F119" s="1234"/>
      <c r="G119" s="1234"/>
      <c r="H119" s="1234"/>
      <c r="I119" s="1234"/>
      <c r="J119" s="1234"/>
      <c r="K119" s="1234"/>
      <c r="L119" s="1234"/>
      <c r="M119" s="1234"/>
      <c r="N119" s="1234"/>
      <c r="O119" s="1234"/>
      <c r="P119" s="1234"/>
      <c r="Q119" s="1234"/>
      <c r="R119" s="1234"/>
      <c r="S119" s="1234"/>
      <c r="T119" s="1234"/>
      <c r="U119" s="1234"/>
      <c r="V119" s="1234"/>
      <c r="W119" s="1234"/>
      <c r="X119" s="1234"/>
      <c r="Y119" s="1234"/>
      <c r="Z119" s="1234"/>
      <c r="AA119" s="1234"/>
      <c r="AB119" s="1234"/>
      <c r="AC119" s="1234"/>
      <c r="AD119" s="1234"/>
      <c r="AE119" s="1234"/>
      <c r="AF119" s="1234"/>
      <c r="AG119" s="1234"/>
      <c r="AH119" s="1234"/>
      <c r="AI119" s="1234"/>
      <c r="AJ119" s="1234"/>
      <c r="AK119" s="1234"/>
      <c r="AL119" s="1234"/>
      <c r="AM119" s="1234"/>
      <c r="AN119" s="1234"/>
    </row>
    <row r="120" spans="2:40" s="45" customFormat="1" ht="15" customHeight="1" x14ac:dyDescent="0.15">
      <c r="B120" s="1234"/>
      <c r="C120" s="1234"/>
      <c r="D120" s="1234"/>
      <c r="E120" s="1234"/>
      <c r="F120" s="1234"/>
      <c r="G120" s="1234"/>
      <c r="H120" s="1234"/>
      <c r="I120" s="1234"/>
      <c r="J120" s="1234"/>
      <c r="K120" s="1234"/>
      <c r="L120" s="1234"/>
      <c r="M120" s="1234"/>
      <c r="N120" s="1234"/>
      <c r="O120" s="1234"/>
      <c r="P120" s="1234"/>
      <c r="Q120" s="1234"/>
      <c r="R120" s="1234"/>
      <c r="S120" s="1234"/>
      <c r="T120" s="1234"/>
      <c r="U120" s="1234"/>
      <c r="V120" s="1234"/>
      <c r="W120" s="1234"/>
      <c r="X120" s="1234"/>
      <c r="Y120" s="1234"/>
      <c r="Z120" s="1234"/>
      <c r="AA120" s="1234"/>
      <c r="AB120" s="1234"/>
      <c r="AC120" s="1234"/>
      <c r="AD120" s="1234"/>
      <c r="AE120" s="1234"/>
      <c r="AF120" s="1234"/>
      <c r="AG120" s="1234"/>
      <c r="AH120" s="1234"/>
      <c r="AI120" s="1234"/>
      <c r="AJ120" s="1234"/>
      <c r="AK120" s="1234"/>
      <c r="AL120" s="1234"/>
      <c r="AM120" s="1234"/>
      <c r="AN120" s="1234"/>
    </row>
    <row r="121" spans="2:40" s="45" customFormat="1" ht="15" customHeight="1" x14ac:dyDescent="0.15">
      <c r="B121" s="1234"/>
      <c r="C121" s="1234"/>
      <c r="D121" s="1234"/>
      <c r="E121" s="1234"/>
      <c r="F121" s="1234"/>
      <c r="G121" s="1234"/>
      <c r="H121" s="1234"/>
      <c r="I121" s="1234"/>
      <c r="J121" s="1234"/>
      <c r="K121" s="1234"/>
      <c r="L121" s="1234"/>
      <c r="M121" s="1234"/>
      <c r="N121" s="1234"/>
      <c r="O121" s="1234"/>
      <c r="P121" s="1234"/>
      <c r="Q121" s="1234"/>
      <c r="R121" s="1234"/>
      <c r="S121" s="1234"/>
      <c r="T121" s="1234"/>
      <c r="U121" s="1234"/>
      <c r="V121" s="1234"/>
      <c r="W121" s="1234"/>
      <c r="X121" s="1234"/>
      <c r="Y121" s="1234"/>
      <c r="Z121" s="1234"/>
      <c r="AA121" s="1234"/>
      <c r="AB121" s="1234"/>
      <c r="AC121" s="1234"/>
      <c r="AD121" s="1234"/>
      <c r="AE121" s="1234"/>
      <c r="AF121" s="1234"/>
      <c r="AG121" s="1234"/>
      <c r="AH121" s="1234"/>
      <c r="AI121" s="1234"/>
      <c r="AJ121" s="1234"/>
      <c r="AK121" s="1234"/>
      <c r="AL121" s="1234"/>
      <c r="AM121" s="1234"/>
      <c r="AN121" s="1234"/>
    </row>
    <row r="122" spans="2:40" s="45" customFormat="1" ht="15" customHeight="1" x14ac:dyDescent="0.15">
      <c r="B122" s="1234"/>
      <c r="C122" s="1234"/>
      <c r="D122" s="1234"/>
      <c r="E122" s="1234"/>
      <c r="F122" s="1234"/>
      <c r="G122" s="1234"/>
      <c r="H122" s="1234"/>
      <c r="I122" s="1234"/>
      <c r="J122" s="1234"/>
      <c r="K122" s="1234"/>
      <c r="L122" s="1234"/>
      <c r="M122" s="1234"/>
      <c r="N122" s="1234"/>
      <c r="O122" s="1234"/>
      <c r="P122" s="1234"/>
      <c r="Q122" s="1234"/>
      <c r="R122" s="1234"/>
      <c r="S122" s="1234"/>
      <c r="T122" s="1234"/>
      <c r="U122" s="1234"/>
      <c r="V122" s="1234"/>
      <c r="W122" s="1234"/>
      <c r="X122" s="1234"/>
      <c r="Y122" s="1234"/>
      <c r="Z122" s="1234"/>
      <c r="AA122" s="1234"/>
      <c r="AB122" s="1234"/>
      <c r="AC122" s="1234"/>
      <c r="AD122" s="1234"/>
      <c r="AE122" s="1234"/>
      <c r="AF122" s="1234"/>
      <c r="AG122" s="1234"/>
      <c r="AH122" s="1234"/>
      <c r="AI122" s="1234"/>
      <c r="AJ122" s="1234"/>
      <c r="AK122" s="1234"/>
      <c r="AL122" s="1234"/>
      <c r="AM122" s="1234"/>
      <c r="AN122" s="1234"/>
    </row>
    <row r="123" spans="2:40" s="45" customFormat="1" ht="15" customHeight="1" x14ac:dyDescent="0.15">
      <c r="B123" s="1234"/>
      <c r="C123" s="1234"/>
      <c r="D123" s="1234"/>
      <c r="E123" s="1234"/>
      <c r="F123" s="1234"/>
      <c r="G123" s="1234"/>
      <c r="H123" s="1234"/>
      <c r="I123" s="1234"/>
      <c r="J123" s="1234"/>
      <c r="K123" s="1234"/>
      <c r="L123" s="1234"/>
      <c r="M123" s="1234"/>
      <c r="N123" s="1234"/>
      <c r="O123" s="1234"/>
      <c r="P123" s="1234"/>
      <c r="Q123" s="1234"/>
      <c r="R123" s="1234"/>
      <c r="S123" s="1234"/>
      <c r="T123" s="1234"/>
      <c r="U123" s="1234"/>
      <c r="V123" s="1234"/>
      <c r="W123" s="1234"/>
      <c r="X123" s="1234"/>
      <c r="Y123" s="1234"/>
      <c r="Z123" s="1234"/>
      <c r="AA123" s="1234"/>
      <c r="AB123" s="1234"/>
      <c r="AC123" s="1234"/>
      <c r="AD123" s="1234"/>
      <c r="AE123" s="1234"/>
      <c r="AF123" s="1234"/>
      <c r="AG123" s="1234"/>
      <c r="AH123" s="1234"/>
      <c r="AI123" s="1234"/>
      <c r="AJ123" s="1234"/>
      <c r="AK123" s="1234"/>
      <c r="AL123" s="1234"/>
      <c r="AM123" s="1234"/>
      <c r="AN123" s="1234"/>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AM8" sqref="AM8:AS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387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280</v>
      </c>
      <c r="C5" s="702"/>
      <c r="D5" s="702"/>
      <c r="E5" s="702"/>
      <c r="F5" s="702"/>
      <c r="G5" s="702"/>
      <c r="H5" s="702"/>
      <c r="I5" s="702"/>
      <c r="J5" s="702"/>
      <c r="K5" s="703"/>
      <c r="L5" s="59"/>
      <c r="M5" s="59"/>
      <c r="N5" s="1255" t="s">
        <v>388</v>
      </c>
      <c r="O5" s="1256"/>
      <c r="P5" s="1256"/>
      <c r="Q5" s="1256"/>
      <c r="R5" s="1256"/>
      <c r="S5" s="1256"/>
      <c r="T5" s="1256"/>
      <c r="U5" s="1256"/>
      <c r="V5" s="1256"/>
      <c r="W5" s="1256"/>
      <c r="X5" s="1256"/>
      <c r="Y5" s="1256"/>
      <c r="Z5" s="1256"/>
      <c r="AA5" s="1256"/>
      <c r="AB5" s="1256"/>
      <c r="AC5" s="1257"/>
      <c r="AD5" s="1255" t="s">
        <v>389</v>
      </c>
      <c r="AE5" s="1256"/>
      <c r="AF5" s="1256"/>
      <c r="AG5" s="1256"/>
      <c r="AH5" s="1256"/>
      <c r="AI5" s="1256"/>
      <c r="AJ5" s="1256"/>
      <c r="AK5" s="1256"/>
      <c r="AL5" s="1256"/>
      <c r="AM5" s="1256"/>
      <c r="AN5" s="1256"/>
      <c r="AO5" s="1256"/>
      <c r="AP5" s="1256"/>
      <c r="AQ5" s="1256"/>
      <c r="AR5" s="1256"/>
      <c r="AS5" s="1257"/>
      <c r="AT5" s="59"/>
      <c r="AU5" s="59"/>
      <c r="AV5" s="1255" t="s">
        <v>388</v>
      </c>
      <c r="AW5" s="1256"/>
      <c r="AX5" s="1256"/>
      <c r="AY5" s="1256"/>
      <c r="AZ5" s="1256"/>
      <c r="BA5" s="1256"/>
      <c r="BB5" s="1256"/>
      <c r="BC5" s="1256"/>
      <c r="BD5" s="1256"/>
      <c r="BE5" s="1256"/>
      <c r="BF5" s="1256"/>
      <c r="BG5" s="1256"/>
      <c r="BH5" s="1256"/>
      <c r="BI5" s="1256"/>
      <c r="BJ5" s="1256"/>
      <c r="BK5" s="1257"/>
      <c r="BL5" s="1255" t="s">
        <v>389</v>
      </c>
      <c r="BM5" s="1256"/>
      <c r="BN5" s="1256"/>
      <c r="BO5" s="1256"/>
      <c r="BP5" s="1256"/>
      <c r="BQ5" s="1256"/>
      <c r="BR5" s="1256"/>
      <c r="BS5" s="1256"/>
      <c r="BT5" s="1256"/>
      <c r="BU5" s="1256"/>
      <c r="BV5" s="1256"/>
      <c r="BW5" s="1256"/>
      <c r="BX5" s="1256"/>
      <c r="BY5" s="1256"/>
      <c r="BZ5" s="1256"/>
      <c r="CA5" s="1257"/>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390</v>
      </c>
      <c r="C10" s="206"/>
      <c r="D10" s="206"/>
      <c r="E10" s="206"/>
      <c r="F10" s="206"/>
      <c r="G10" s="1260"/>
      <c r="H10" s="1260"/>
      <c r="I10" s="1260"/>
      <c r="J10" s="1260"/>
      <c r="K10" s="212" t="s">
        <v>83</v>
      </c>
      <c r="L10" s="57"/>
      <c r="M10" s="57"/>
      <c r="N10" s="722" t="s">
        <v>298</v>
      </c>
      <c r="O10" s="713"/>
      <c r="P10" s="713"/>
      <c r="Q10" s="713"/>
      <c r="R10" s="713"/>
      <c r="S10" s="713"/>
      <c r="T10" s="713"/>
      <c r="U10" s="713"/>
      <c r="V10" s="713"/>
      <c r="W10" s="723"/>
      <c r="X10" s="724"/>
      <c r="Y10" s="724"/>
      <c r="Z10" s="724"/>
      <c r="AA10" s="724"/>
      <c r="AB10" s="724"/>
      <c r="AC10" s="725"/>
      <c r="AD10" s="722" t="s">
        <v>298</v>
      </c>
      <c r="AE10" s="713"/>
      <c r="AF10" s="713"/>
      <c r="AG10" s="713"/>
      <c r="AH10" s="713"/>
      <c r="AI10" s="713"/>
      <c r="AJ10" s="713"/>
      <c r="AK10" s="713"/>
      <c r="AL10" s="713"/>
      <c r="AM10" s="723"/>
      <c r="AN10" s="724"/>
      <c r="AO10" s="724"/>
      <c r="AP10" s="724"/>
      <c r="AQ10" s="724"/>
      <c r="AR10" s="724"/>
      <c r="AS10" s="725"/>
      <c r="AT10" s="60"/>
      <c r="AU10" s="60"/>
      <c r="AV10" s="722" t="s">
        <v>297</v>
      </c>
      <c r="AW10" s="713"/>
      <c r="AX10" s="713"/>
      <c r="AY10" s="713"/>
      <c r="AZ10" s="713"/>
      <c r="BA10" s="713"/>
      <c r="BB10" s="713"/>
      <c r="BC10" s="713"/>
      <c r="BD10" s="713"/>
      <c r="BE10" s="723"/>
      <c r="BF10" s="724"/>
      <c r="BG10" s="724"/>
      <c r="BH10" s="724"/>
      <c r="BI10" s="724"/>
      <c r="BJ10" s="724"/>
      <c r="BK10" s="725"/>
      <c r="BL10" s="722" t="s">
        <v>297</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260"/>
      <c r="H11" s="1260"/>
      <c r="I11" s="1260"/>
      <c r="J11" s="1260"/>
      <c r="K11" s="212"/>
      <c r="L11" s="57"/>
      <c r="M11" s="57"/>
      <c r="N11" s="712" t="s">
        <v>84</v>
      </c>
      <c r="O11" s="726"/>
      <c r="P11" s="726"/>
      <c r="Q11" s="726"/>
      <c r="R11" s="726"/>
      <c r="S11" s="726"/>
      <c r="T11" s="726"/>
      <c r="U11" s="726"/>
      <c r="V11" s="726"/>
      <c r="W11" s="1258" t="s">
        <v>14</v>
      </c>
      <c r="X11" s="728" t="s">
        <v>86</v>
      </c>
      <c r="Y11" s="728"/>
      <c r="Z11" s="728"/>
      <c r="AA11" s="713" t="s">
        <v>14</v>
      </c>
      <c r="AB11" s="728" t="s">
        <v>87</v>
      </c>
      <c r="AC11" s="730"/>
      <c r="AD11" s="712" t="s">
        <v>84</v>
      </c>
      <c r="AE11" s="726"/>
      <c r="AF11" s="726"/>
      <c r="AG11" s="726"/>
      <c r="AH11" s="726"/>
      <c r="AI11" s="726"/>
      <c r="AJ11" s="726"/>
      <c r="AK11" s="726"/>
      <c r="AL11" s="726"/>
      <c r="AM11" s="1258"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258" t="s">
        <v>14</v>
      </c>
      <c r="BF11" s="728" t="s">
        <v>86</v>
      </c>
      <c r="BG11" s="728"/>
      <c r="BH11" s="728"/>
      <c r="BI11" s="713" t="s">
        <v>14</v>
      </c>
      <c r="BJ11" s="728" t="s">
        <v>87</v>
      </c>
      <c r="BK11" s="730"/>
      <c r="BL11" s="712" t="s">
        <v>84</v>
      </c>
      <c r="BM11" s="726"/>
      <c r="BN11" s="726"/>
      <c r="BO11" s="726"/>
      <c r="BP11" s="726"/>
      <c r="BQ11" s="726"/>
      <c r="BR11" s="726"/>
      <c r="BS11" s="726"/>
      <c r="BT11" s="726"/>
      <c r="BU11" s="1258" t="s">
        <v>14</v>
      </c>
      <c r="BV11" s="728" t="s">
        <v>86</v>
      </c>
      <c r="BW11" s="728"/>
      <c r="BX11" s="728"/>
      <c r="BY11" s="713" t="s">
        <v>14</v>
      </c>
      <c r="BZ11" s="728" t="s">
        <v>87</v>
      </c>
      <c r="CA11" s="730"/>
    </row>
    <row r="12" spans="2:79" ht="14.25" x14ac:dyDescent="0.15">
      <c r="B12" s="205" t="s">
        <v>391</v>
      </c>
      <c r="C12" s="206"/>
      <c r="D12" s="206"/>
      <c r="E12" s="206"/>
      <c r="F12" s="206"/>
      <c r="G12" s="1259"/>
      <c r="H12" s="1259"/>
      <c r="I12" s="1259"/>
      <c r="J12" s="1259"/>
      <c r="K12" s="212" t="s">
        <v>83</v>
      </c>
      <c r="L12" s="57"/>
      <c r="M12" s="57"/>
      <c r="N12" s="712"/>
      <c r="O12" s="726"/>
      <c r="P12" s="726"/>
      <c r="Q12" s="726"/>
      <c r="R12" s="726"/>
      <c r="S12" s="726"/>
      <c r="T12" s="726"/>
      <c r="U12" s="726"/>
      <c r="V12" s="726"/>
      <c r="W12" s="1258"/>
      <c r="X12" s="728"/>
      <c r="Y12" s="728"/>
      <c r="Z12" s="728"/>
      <c r="AA12" s="713"/>
      <c r="AB12" s="728"/>
      <c r="AC12" s="730"/>
      <c r="AD12" s="712"/>
      <c r="AE12" s="726"/>
      <c r="AF12" s="726"/>
      <c r="AG12" s="726"/>
      <c r="AH12" s="726"/>
      <c r="AI12" s="726"/>
      <c r="AJ12" s="726"/>
      <c r="AK12" s="726"/>
      <c r="AL12" s="726"/>
      <c r="AM12" s="1258"/>
      <c r="AN12" s="728"/>
      <c r="AO12" s="728"/>
      <c r="AP12" s="728"/>
      <c r="AQ12" s="713"/>
      <c r="AR12" s="728"/>
      <c r="AS12" s="730"/>
      <c r="AT12" s="57"/>
      <c r="AU12" s="57"/>
      <c r="AV12" s="712"/>
      <c r="AW12" s="726"/>
      <c r="AX12" s="726"/>
      <c r="AY12" s="726"/>
      <c r="AZ12" s="726"/>
      <c r="BA12" s="726"/>
      <c r="BB12" s="726"/>
      <c r="BC12" s="726"/>
      <c r="BD12" s="726"/>
      <c r="BE12" s="1258"/>
      <c r="BF12" s="728"/>
      <c r="BG12" s="728"/>
      <c r="BH12" s="728"/>
      <c r="BI12" s="713"/>
      <c r="BJ12" s="728"/>
      <c r="BK12" s="730"/>
      <c r="BL12" s="712"/>
      <c r="BM12" s="726"/>
      <c r="BN12" s="726"/>
      <c r="BO12" s="726"/>
      <c r="BP12" s="726"/>
      <c r="BQ12" s="726"/>
      <c r="BR12" s="726"/>
      <c r="BS12" s="726"/>
      <c r="BT12" s="726"/>
      <c r="BU12" s="1258"/>
      <c r="BV12" s="728"/>
      <c r="BW12" s="728"/>
      <c r="BX12" s="728"/>
      <c r="BY12" s="713"/>
      <c r="BZ12" s="728"/>
      <c r="CA12" s="730"/>
    </row>
    <row r="13" spans="2:79" ht="14.25" x14ac:dyDescent="0.15">
      <c r="B13" s="205"/>
      <c r="C13" s="206"/>
      <c r="D13" s="206"/>
      <c r="E13" s="206"/>
      <c r="F13" s="206"/>
      <c r="G13" s="1259"/>
      <c r="H13" s="1259"/>
      <c r="I13" s="1259"/>
      <c r="J13" s="1259"/>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255" t="s">
        <v>388</v>
      </c>
      <c r="AW16" s="1256"/>
      <c r="AX16" s="1256"/>
      <c r="AY16" s="1256"/>
      <c r="AZ16" s="1256"/>
      <c r="BA16" s="1256"/>
      <c r="BB16" s="1256"/>
      <c r="BC16" s="1256"/>
      <c r="BD16" s="1256"/>
      <c r="BE16" s="1256"/>
      <c r="BF16" s="1256"/>
      <c r="BG16" s="1256"/>
      <c r="BH16" s="1256"/>
      <c r="BI16" s="1256"/>
      <c r="BJ16" s="1256"/>
      <c r="BK16" s="1257"/>
      <c r="BL16" s="1255" t="s">
        <v>389</v>
      </c>
      <c r="BM16" s="1256"/>
      <c r="BN16" s="1256"/>
      <c r="BO16" s="1256"/>
      <c r="BP16" s="1256"/>
      <c r="BQ16" s="1256"/>
      <c r="BR16" s="1256"/>
      <c r="BS16" s="1256"/>
      <c r="BT16" s="1256"/>
      <c r="BU16" s="1256"/>
      <c r="BV16" s="1256"/>
      <c r="BW16" s="1256"/>
      <c r="BX16" s="1256"/>
      <c r="BY16" s="1256"/>
      <c r="BZ16" s="1256"/>
      <c r="CA16" s="1257"/>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297</v>
      </c>
      <c r="AW21" s="713"/>
      <c r="AX21" s="713"/>
      <c r="AY21" s="713"/>
      <c r="AZ21" s="713"/>
      <c r="BA21" s="713"/>
      <c r="BB21" s="713"/>
      <c r="BC21" s="713"/>
      <c r="BD21" s="713"/>
      <c r="BE21" s="723"/>
      <c r="BF21" s="724"/>
      <c r="BG21" s="724"/>
      <c r="BH21" s="724"/>
      <c r="BI21" s="724"/>
      <c r="BJ21" s="724"/>
      <c r="BK21" s="725"/>
      <c r="BL21" s="722" t="s">
        <v>297</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258" t="s">
        <v>14</v>
      </c>
      <c r="BF22" s="728" t="s">
        <v>86</v>
      </c>
      <c r="BG22" s="728"/>
      <c r="BH22" s="728"/>
      <c r="BI22" s="713" t="s">
        <v>14</v>
      </c>
      <c r="BJ22" s="728" t="s">
        <v>87</v>
      </c>
      <c r="BK22" s="730"/>
      <c r="BL22" s="712" t="s">
        <v>84</v>
      </c>
      <c r="BM22" s="726"/>
      <c r="BN22" s="726"/>
      <c r="BO22" s="726"/>
      <c r="BP22" s="726"/>
      <c r="BQ22" s="726"/>
      <c r="BR22" s="726"/>
      <c r="BS22" s="726"/>
      <c r="BT22" s="726"/>
      <c r="BU22" s="1258"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258"/>
      <c r="BF23" s="728"/>
      <c r="BG23" s="728"/>
      <c r="BH23" s="728"/>
      <c r="BI23" s="713"/>
      <c r="BJ23" s="728"/>
      <c r="BK23" s="730"/>
      <c r="BL23" s="712"/>
      <c r="BM23" s="726"/>
      <c r="BN23" s="726"/>
      <c r="BO23" s="726"/>
      <c r="BP23" s="726"/>
      <c r="BQ23" s="726"/>
      <c r="BR23" s="726"/>
      <c r="BS23" s="726"/>
      <c r="BT23" s="726"/>
      <c r="BU23" s="1258"/>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255" t="s">
        <v>388</v>
      </c>
      <c r="O27" s="1256"/>
      <c r="P27" s="1256"/>
      <c r="Q27" s="1256"/>
      <c r="R27" s="1256"/>
      <c r="S27" s="1256"/>
      <c r="T27" s="1256"/>
      <c r="U27" s="1256"/>
      <c r="V27" s="1256"/>
      <c r="W27" s="1256"/>
      <c r="X27" s="1256"/>
      <c r="Y27" s="1256"/>
      <c r="Z27" s="1256"/>
      <c r="AA27" s="1256"/>
      <c r="AB27" s="1256"/>
      <c r="AC27" s="1257"/>
      <c r="AD27" s="1255" t="s">
        <v>389</v>
      </c>
      <c r="AE27" s="1256"/>
      <c r="AF27" s="1256"/>
      <c r="AG27" s="1256"/>
      <c r="AH27" s="1256"/>
      <c r="AI27" s="1256"/>
      <c r="AJ27" s="1256"/>
      <c r="AK27" s="1256"/>
      <c r="AL27" s="1256"/>
      <c r="AM27" s="1256"/>
      <c r="AN27" s="1256"/>
      <c r="AO27" s="1256"/>
      <c r="AP27" s="1256"/>
      <c r="AQ27" s="1256"/>
      <c r="AR27" s="1256"/>
      <c r="AS27" s="1257"/>
      <c r="AT27" s="57"/>
      <c r="AU27" s="57"/>
      <c r="AV27" s="1255" t="s">
        <v>388</v>
      </c>
      <c r="AW27" s="1256"/>
      <c r="AX27" s="1256"/>
      <c r="AY27" s="1256"/>
      <c r="AZ27" s="1256"/>
      <c r="BA27" s="1256"/>
      <c r="BB27" s="1256"/>
      <c r="BC27" s="1256"/>
      <c r="BD27" s="1256"/>
      <c r="BE27" s="1256"/>
      <c r="BF27" s="1256"/>
      <c r="BG27" s="1256"/>
      <c r="BH27" s="1256"/>
      <c r="BI27" s="1256"/>
      <c r="BJ27" s="1256"/>
      <c r="BK27" s="1257"/>
      <c r="BL27" s="1255" t="s">
        <v>389</v>
      </c>
      <c r="BM27" s="1256"/>
      <c r="BN27" s="1256"/>
      <c r="BO27" s="1256"/>
      <c r="BP27" s="1256"/>
      <c r="BQ27" s="1256"/>
      <c r="BR27" s="1256"/>
      <c r="BS27" s="1256"/>
      <c r="BT27" s="1256"/>
      <c r="BU27" s="1256"/>
      <c r="BV27" s="1256"/>
      <c r="BW27" s="1256"/>
      <c r="BX27" s="1256"/>
      <c r="BY27" s="1256"/>
      <c r="BZ27" s="1256"/>
      <c r="CA27" s="1257"/>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298</v>
      </c>
      <c r="O32" s="713"/>
      <c r="P32" s="713"/>
      <c r="Q32" s="713"/>
      <c r="R32" s="713"/>
      <c r="S32" s="713"/>
      <c r="T32" s="713"/>
      <c r="U32" s="713"/>
      <c r="V32" s="713"/>
      <c r="W32" s="723"/>
      <c r="X32" s="724"/>
      <c r="Y32" s="724"/>
      <c r="Z32" s="724"/>
      <c r="AA32" s="724"/>
      <c r="AB32" s="724"/>
      <c r="AC32" s="725"/>
      <c r="AD32" s="722" t="s">
        <v>298</v>
      </c>
      <c r="AE32" s="713"/>
      <c r="AF32" s="713"/>
      <c r="AG32" s="713"/>
      <c r="AH32" s="713"/>
      <c r="AI32" s="713"/>
      <c r="AJ32" s="713"/>
      <c r="AK32" s="713"/>
      <c r="AL32" s="713"/>
      <c r="AM32" s="723"/>
      <c r="AN32" s="724"/>
      <c r="AO32" s="724"/>
      <c r="AP32" s="724"/>
      <c r="AQ32" s="724"/>
      <c r="AR32" s="724"/>
      <c r="AS32" s="725"/>
      <c r="AT32" s="60"/>
      <c r="AU32" s="60"/>
      <c r="AV32" s="722" t="s">
        <v>297</v>
      </c>
      <c r="AW32" s="713"/>
      <c r="AX32" s="713"/>
      <c r="AY32" s="713"/>
      <c r="AZ32" s="713"/>
      <c r="BA32" s="713"/>
      <c r="BB32" s="713"/>
      <c r="BC32" s="713"/>
      <c r="BD32" s="713"/>
      <c r="BE32" s="723"/>
      <c r="BF32" s="724"/>
      <c r="BG32" s="724"/>
      <c r="BH32" s="724"/>
      <c r="BI32" s="724"/>
      <c r="BJ32" s="724"/>
      <c r="BK32" s="725"/>
      <c r="BL32" s="722" t="s">
        <v>297</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258" t="s">
        <v>14</v>
      </c>
      <c r="X33" s="728" t="s">
        <v>86</v>
      </c>
      <c r="Y33" s="728"/>
      <c r="Z33" s="728"/>
      <c r="AA33" s="713" t="s">
        <v>14</v>
      </c>
      <c r="AB33" s="728" t="s">
        <v>87</v>
      </c>
      <c r="AC33" s="730"/>
      <c r="AD33" s="712" t="s">
        <v>84</v>
      </c>
      <c r="AE33" s="726"/>
      <c r="AF33" s="726"/>
      <c r="AG33" s="726"/>
      <c r="AH33" s="726"/>
      <c r="AI33" s="726"/>
      <c r="AJ33" s="726"/>
      <c r="AK33" s="726"/>
      <c r="AL33" s="726"/>
      <c r="AM33" s="1258"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258" t="s">
        <v>14</v>
      </c>
      <c r="BF33" s="728" t="s">
        <v>86</v>
      </c>
      <c r="BG33" s="728"/>
      <c r="BH33" s="728"/>
      <c r="BI33" s="713" t="s">
        <v>14</v>
      </c>
      <c r="BJ33" s="728" t="s">
        <v>87</v>
      </c>
      <c r="BK33" s="730"/>
      <c r="BL33" s="712" t="s">
        <v>84</v>
      </c>
      <c r="BM33" s="726"/>
      <c r="BN33" s="726"/>
      <c r="BO33" s="726"/>
      <c r="BP33" s="726"/>
      <c r="BQ33" s="726"/>
      <c r="BR33" s="726"/>
      <c r="BS33" s="726"/>
      <c r="BT33" s="726"/>
      <c r="BU33" s="1258"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258"/>
      <c r="X34" s="728"/>
      <c r="Y34" s="728"/>
      <c r="Z34" s="728"/>
      <c r="AA34" s="713"/>
      <c r="AB34" s="728"/>
      <c r="AC34" s="730"/>
      <c r="AD34" s="712"/>
      <c r="AE34" s="726"/>
      <c r="AF34" s="726"/>
      <c r="AG34" s="726"/>
      <c r="AH34" s="726"/>
      <c r="AI34" s="726"/>
      <c r="AJ34" s="726"/>
      <c r="AK34" s="726"/>
      <c r="AL34" s="726"/>
      <c r="AM34" s="1258"/>
      <c r="AN34" s="728"/>
      <c r="AO34" s="728"/>
      <c r="AP34" s="728"/>
      <c r="AQ34" s="713"/>
      <c r="AR34" s="728"/>
      <c r="AS34" s="730"/>
      <c r="AT34" s="57"/>
      <c r="AU34" s="57"/>
      <c r="AV34" s="712"/>
      <c r="AW34" s="726"/>
      <c r="AX34" s="726"/>
      <c r="AY34" s="726"/>
      <c r="AZ34" s="726"/>
      <c r="BA34" s="726"/>
      <c r="BB34" s="726"/>
      <c r="BC34" s="726"/>
      <c r="BD34" s="726"/>
      <c r="BE34" s="1258"/>
      <c r="BF34" s="728"/>
      <c r="BG34" s="728"/>
      <c r="BH34" s="728"/>
      <c r="BI34" s="713"/>
      <c r="BJ34" s="728"/>
      <c r="BK34" s="730"/>
      <c r="BL34" s="712"/>
      <c r="BM34" s="726"/>
      <c r="BN34" s="726"/>
      <c r="BO34" s="726"/>
      <c r="BP34" s="726"/>
      <c r="BQ34" s="726"/>
      <c r="BR34" s="726"/>
      <c r="BS34" s="726"/>
      <c r="BT34" s="726"/>
      <c r="BU34" s="1258"/>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255" t="s">
        <v>388</v>
      </c>
      <c r="AW38" s="1256"/>
      <c r="AX38" s="1256"/>
      <c r="AY38" s="1256"/>
      <c r="AZ38" s="1256"/>
      <c r="BA38" s="1256"/>
      <c r="BB38" s="1256"/>
      <c r="BC38" s="1256"/>
      <c r="BD38" s="1256"/>
      <c r="BE38" s="1256"/>
      <c r="BF38" s="1256"/>
      <c r="BG38" s="1256"/>
      <c r="BH38" s="1256"/>
      <c r="BI38" s="1256"/>
      <c r="BJ38" s="1256"/>
      <c r="BK38" s="1257"/>
      <c r="BL38" s="1255" t="s">
        <v>389</v>
      </c>
      <c r="BM38" s="1256"/>
      <c r="BN38" s="1256"/>
      <c r="BO38" s="1256"/>
      <c r="BP38" s="1256"/>
      <c r="BQ38" s="1256"/>
      <c r="BR38" s="1256"/>
      <c r="BS38" s="1256"/>
      <c r="BT38" s="1256"/>
      <c r="BU38" s="1256"/>
      <c r="BV38" s="1256"/>
      <c r="BW38" s="1256"/>
      <c r="BX38" s="1256"/>
      <c r="BY38" s="1256"/>
      <c r="BZ38" s="1256"/>
      <c r="CA38" s="1257"/>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297</v>
      </c>
      <c r="AW43" s="713"/>
      <c r="AX43" s="713"/>
      <c r="AY43" s="713"/>
      <c r="AZ43" s="713"/>
      <c r="BA43" s="713"/>
      <c r="BB43" s="713"/>
      <c r="BC43" s="713"/>
      <c r="BD43" s="713"/>
      <c r="BE43" s="723"/>
      <c r="BF43" s="724"/>
      <c r="BG43" s="724"/>
      <c r="BH43" s="724"/>
      <c r="BI43" s="724"/>
      <c r="BJ43" s="724"/>
      <c r="BK43" s="725"/>
      <c r="BL43" s="722" t="s">
        <v>297</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258" t="s">
        <v>14</v>
      </c>
      <c r="BF44" s="728" t="s">
        <v>86</v>
      </c>
      <c r="BG44" s="728"/>
      <c r="BH44" s="728"/>
      <c r="BI44" s="713" t="s">
        <v>14</v>
      </c>
      <c r="BJ44" s="728" t="s">
        <v>87</v>
      </c>
      <c r="BK44" s="730"/>
      <c r="BL44" s="712" t="s">
        <v>84</v>
      </c>
      <c r="BM44" s="726"/>
      <c r="BN44" s="726"/>
      <c r="BO44" s="726"/>
      <c r="BP44" s="726"/>
      <c r="BQ44" s="726"/>
      <c r="BR44" s="726"/>
      <c r="BS44" s="726"/>
      <c r="BT44" s="726"/>
      <c r="BU44" s="1258"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258"/>
      <c r="BF45" s="728"/>
      <c r="BG45" s="728"/>
      <c r="BH45" s="728"/>
      <c r="BI45" s="713"/>
      <c r="BJ45" s="728"/>
      <c r="BK45" s="730"/>
      <c r="BL45" s="712"/>
      <c r="BM45" s="726"/>
      <c r="BN45" s="726"/>
      <c r="BO45" s="726"/>
      <c r="BP45" s="726"/>
      <c r="BQ45" s="726"/>
      <c r="BR45" s="726"/>
      <c r="BS45" s="726"/>
      <c r="BT45" s="726"/>
      <c r="BU45" s="1258"/>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392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9" activePane="bottomLeft" state="frozen"/>
      <selection pane="bottomLeft" activeCell="I20" sqref="I20"/>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264" t="s">
        <v>207</v>
      </c>
      <c r="C3" s="1261" t="s">
        <v>206</v>
      </c>
      <c r="D3" s="1262"/>
      <c r="E3" s="1263"/>
      <c r="F3" s="1261" t="s">
        <v>44</v>
      </c>
      <c r="G3" s="1262"/>
      <c r="H3" s="1263"/>
      <c r="I3" s="1261" t="s">
        <v>217</v>
      </c>
      <c r="J3" s="1262"/>
      <c r="K3" s="1262"/>
      <c r="L3" s="1262"/>
      <c r="M3" s="1262"/>
      <c r="N3" s="1263"/>
      <c r="O3" s="94"/>
    </row>
    <row r="4" spans="2:15" ht="15" customHeight="1" x14ac:dyDescent="0.15">
      <c r="B4" s="1265"/>
      <c r="C4" s="3" t="s">
        <v>214</v>
      </c>
      <c r="D4" s="4" t="s">
        <v>215</v>
      </c>
      <c r="E4" s="5" t="s">
        <v>216</v>
      </c>
      <c r="F4" s="3" t="s">
        <v>214</v>
      </c>
      <c r="G4" s="4" t="s">
        <v>215</v>
      </c>
      <c r="H4" s="5" t="s">
        <v>216</v>
      </c>
      <c r="I4" s="1266" t="s">
        <v>214</v>
      </c>
      <c r="J4" s="1267"/>
      <c r="K4" s="1266" t="s">
        <v>205</v>
      </c>
      <c r="L4" s="1267"/>
      <c r="M4" s="1266" t="s">
        <v>204</v>
      </c>
      <c r="N4" s="1267"/>
    </row>
    <row r="5" spans="2:15" ht="29.25" customHeight="1" x14ac:dyDescent="0.15">
      <c r="B5" s="6" t="s">
        <v>214</v>
      </c>
      <c r="C5" s="10"/>
      <c r="D5" s="11"/>
      <c r="E5" s="92"/>
      <c r="F5" s="13"/>
      <c r="G5" s="14"/>
      <c r="H5" s="15"/>
      <c r="I5" s="16"/>
      <c r="J5" s="12"/>
      <c r="K5" s="8"/>
      <c r="L5" s="7"/>
      <c r="M5" s="8"/>
      <c r="N5" s="7"/>
    </row>
    <row r="6" spans="2:15" ht="29.25" customHeight="1" x14ac:dyDescent="0.15">
      <c r="B6" s="9" t="s">
        <v>205</v>
      </c>
      <c r="C6" s="10"/>
      <c r="D6" s="11"/>
      <c r="E6" s="92"/>
      <c r="F6" s="13"/>
      <c r="G6" s="14"/>
      <c r="H6" s="15"/>
      <c r="I6" s="16"/>
      <c r="J6" s="12"/>
      <c r="K6" s="16"/>
      <c r="L6" s="12"/>
      <c r="M6" s="16"/>
      <c r="N6" s="12"/>
    </row>
    <row r="7" spans="2:15" ht="29.25" customHeight="1" x14ac:dyDescent="0.15">
      <c r="B7" s="9" t="s">
        <v>204</v>
      </c>
      <c r="C7" s="10"/>
      <c r="D7" s="11"/>
      <c r="E7" s="92"/>
      <c r="F7" s="13"/>
      <c r="G7" s="14"/>
      <c r="H7" s="15"/>
      <c r="I7" s="16"/>
      <c r="J7" s="12"/>
      <c r="K7" s="16"/>
      <c r="L7" s="12"/>
      <c r="M7" s="16"/>
      <c r="N7" s="12"/>
    </row>
    <row r="8" spans="2:15" ht="29.25" customHeight="1" x14ac:dyDescent="0.15">
      <c r="B8" s="9" t="s">
        <v>203</v>
      </c>
      <c r="C8" s="10"/>
      <c r="D8" s="11"/>
      <c r="E8" s="92"/>
      <c r="F8" s="13"/>
      <c r="G8" s="14"/>
      <c r="H8" s="15"/>
      <c r="I8" s="16"/>
      <c r="J8" s="12"/>
      <c r="K8" s="16"/>
      <c r="L8" s="12"/>
      <c r="M8" s="16"/>
      <c r="N8" s="12"/>
    </row>
    <row r="9" spans="2:15" ht="29.25" customHeight="1" x14ac:dyDescent="0.15">
      <c r="B9" s="9" t="s">
        <v>202</v>
      </c>
      <c r="C9" s="10"/>
      <c r="D9" s="11"/>
      <c r="E9" s="92"/>
      <c r="F9" s="13"/>
      <c r="G9" s="14"/>
      <c r="H9" s="15"/>
      <c r="I9" s="16"/>
      <c r="J9" s="12"/>
      <c r="K9" s="16"/>
      <c r="L9" s="12"/>
      <c r="M9" s="16"/>
      <c r="N9" s="12"/>
    </row>
    <row r="10" spans="2:15" ht="29.25" customHeight="1" x14ac:dyDescent="0.15">
      <c r="B10" s="9" t="s">
        <v>201</v>
      </c>
      <c r="C10" s="10"/>
      <c r="D10" s="11"/>
      <c r="E10" s="92"/>
      <c r="F10" s="13"/>
      <c r="G10" s="14"/>
      <c r="H10" s="15"/>
      <c r="I10" s="16"/>
      <c r="J10" s="12"/>
      <c r="K10" s="16"/>
      <c r="L10" s="12"/>
      <c r="M10" s="16"/>
      <c r="N10" s="12"/>
    </row>
    <row r="11" spans="2:15" ht="29.25" customHeight="1" x14ac:dyDescent="0.15">
      <c r="B11" s="9" t="s">
        <v>148</v>
      </c>
      <c r="C11" s="10"/>
      <c r="D11" s="11"/>
      <c r="E11" s="92"/>
      <c r="F11" s="13"/>
      <c r="G11" s="14"/>
      <c r="H11" s="15"/>
      <c r="I11" s="16"/>
      <c r="J11" s="12"/>
      <c r="K11" s="16"/>
      <c r="L11" s="12"/>
      <c r="M11" s="16"/>
      <c r="N11" s="12"/>
    </row>
    <row r="12" spans="2:15" ht="29.25" customHeight="1" x14ac:dyDescent="0.15">
      <c r="B12" s="9" t="s">
        <v>200</v>
      </c>
      <c r="C12" s="10"/>
      <c r="D12" s="11"/>
      <c r="E12" s="92"/>
      <c r="F12" s="13"/>
      <c r="G12" s="14"/>
      <c r="H12" s="15"/>
      <c r="I12" s="16"/>
      <c r="J12" s="12"/>
      <c r="K12" s="16"/>
      <c r="L12" s="12"/>
      <c r="M12" s="16"/>
      <c r="N12" s="12"/>
    </row>
    <row r="13" spans="2:15" ht="29.25" customHeight="1" x14ac:dyDescent="0.15">
      <c r="B13" s="9" t="s">
        <v>199</v>
      </c>
      <c r="C13" s="10"/>
      <c r="D13" s="11"/>
      <c r="E13" s="92"/>
      <c r="F13" s="13"/>
      <c r="G13" s="14"/>
      <c r="H13" s="15"/>
      <c r="I13" s="16"/>
      <c r="J13" s="12"/>
      <c r="K13" s="16"/>
      <c r="L13" s="12"/>
      <c r="M13" s="16"/>
      <c r="N13" s="12"/>
    </row>
    <row r="14" spans="2:15" ht="29.25" customHeight="1" x14ac:dyDescent="0.15">
      <c r="B14" s="9">
        <v>10</v>
      </c>
      <c r="C14" s="159"/>
      <c r="D14" s="160"/>
      <c r="E14" s="161"/>
      <c r="F14" s="162"/>
      <c r="G14" s="163"/>
      <c r="H14" s="164"/>
      <c r="I14" s="165"/>
      <c r="J14" s="166"/>
      <c r="K14" s="16"/>
      <c r="L14" s="12"/>
      <c r="M14" s="16"/>
      <c r="N14" s="12"/>
    </row>
    <row r="15" spans="2:15" ht="29.25" customHeight="1" x14ac:dyDescent="0.15">
      <c r="B15" s="9">
        <v>11</v>
      </c>
      <c r="C15" s="10" t="s">
        <v>254</v>
      </c>
      <c r="D15" s="11" t="s">
        <v>253</v>
      </c>
      <c r="E15" s="92" t="s">
        <v>218</v>
      </c>
      <c r="F15" s="13">
        <v>4000</v>
      </c>
      <c r="G15" s="14">
        <v>2800</v>
      </c>
      <c r="H15" s="15">
        <v>2600</v>
      </c>
      <c r="I15" s="16" t="s">
        <v>393</v>
      </c>
      <c r="J15" s="12" t="s">
        <v>394</v>
      </c>
      <c r="K15" s="16"/>
      <c r="L15" s="12"/>
      <c r="M15" s="16"/>
      <c r="N15" s="12"/>
    </row>
    <row r="16" spans="2:15" ht="29.25" customHeight="1" x14ac:dyDescent="0.15">
      <c r="B16" s="9">
        <v>12</v>
      </c>
      <c r="C16" s="10" t="s">
        <v>254</v>
      </c>
      <c r="D16" s="11" t="s">
        <v>253</v>
      </c>
      <c r="E16" s="92" t="s">
        <v>218</v>
      </c>
      <c r="F16" s="13">
        <v>700</v>
      </c>
      <c r="G16" s="14">
        <v>1800</v>
      </c>
      <c r="H16" s="15">
        <v>2400</v>
      </c>
      <c r="I16" s="16" t="s">
        <v>395</v>
      </c>
      <c r="J16" s="12" t="s">
        <v>396</v>
      </c>
      <c r="K16" s="16"/>
      <c r="L16" s="12"/>
      <c r="M16" s="16"/>
      <c r="N16" s="12"/>
    </row>
    <row r="17" spans="2:14" ht="29.25" customHeight="1" x14ac:dyDescent="0.15">
      <c r="B17" s="9">
        <v>13</v>
      </c>
      <c r="C17" s="10" t="s">
        <v>254</v>
      </c>
      <c r="D17" s="11" t="s">
        <v>253</v>
      </c>
      <c r="E17" s="92" t="s">
        <v>218</v>
      </c>
      <c r="F17" s="13">
        <v>1200</v>
      </c>
      <c r="G17" s="14">
        <v>2200</v>
      </c>
      <c r="H17" s="15">
        <v>1200</v>
      </c>
      <c r="I17" s="16" t="s">
        <v>397</v>
      </c>
      <c r="J17" s="12" t="s">
        <v>398</v>
      </c>
      <c r="K17" s="16"/>
      <c r="L17" s="12"/>
      <c r="M17" s="16"/>
      <c r="N17" s="12"/>
    </row>
    <row r="18" spans="2:14" ht="29.25" customHeight="1" x14ac:dyDescent="0.15">
      <c r="B18" s="9">
        <v>14</v>
      </c>
      <c r="C18" s="10" t="s">
        <v>254</v>
      </c>
      <c r="D18" s="11" t="s">
        <v>253</v>
      </c>
      <c r="E18" s="92" t="s">
        <v>218</v>
      </c>
      <c r="F18" s="13">
        <v>3500</v>
      </c>
      <c r="G18" s="14">
        <v>1900</v>
      </c>
      <c r="H18" s="15">
        <v>2500</v>
      </c>
      <c r="I18" s="16" t="s">
        <v>399</v>
      </c>
      <c r="J18" s="12" t="s">
        <v>400</v>
      </c>
      <c r="K18" s="16"/>
      <c r="L18" s="12"/>
      <c r="M18" s="16"/>
      <c r="N18" s="12"/>
    </row>
    <row r="19" spans="2:14" ht="29.25" customHeight="1" x14ac:dyDescent="0.15">
      <c r="B19" s="9">
        <v>15</v>
      </c>
      <c r="C19" s="10" t="s">
        <v>254</v>
      </c>
      <c r="D19" s="151" t="s">
        <v>253</v>
      </c>
      <c r="E19" s="92" t="s">
        <v>218</v>
      </c>
      <c r="F19" s="13">
        <v>7100</v>
      </c>
      <c r="G19" s="152"/>
      <c r="H19" s="15">
        <v>5100</v>
      </c>
      <c r="I19" s="16" t="s">
        <v>401</v>
      </c>
      <c r="J19" s="12" t="s">
        <v>402</v>
      </c>
      <c r="K19" s="16"/>
      <c r="L19" s="12"/>
      <c r="M19" s="16"/>
      <c r="N19" s="12"/>
    </row>
    <row r="20" spans="2:14" ht="29.25" customHeight="1" x14ac:dyDescent="0.15">
      <c r="B20" s="9">
        <v>16</v>
      </c>
      <c r="C20" s="10" t="s">
        <v>254</v>
      </c>
      <c r="D20" s="151" t="s">
        <v>253</v>
      </c>
      <c r="E20" s="92" t="s">
        <v>218</v>
      </c>
      <c r="F20" s="13">
        <v>4400</v>
      </c>
      <c r="G20" s="152"/>
      <c r="H20" s="15">
        <v>4200</v>
      </c>
      <c r="I20" s="16" t="s">
        <v>419</v>
      </c>
      <c r="J20" s="12" t="s">
        <v>403</v>
      </c>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379" t="s">
        <v>58</v>
      </c>
      <c r="D3" s="1379"/>
      <c r="E3" s="1379"/>
      <c r="F3" s="1379"/>
      <c r="G3" s="1379"/>
      <c r="H3" s="1379"/>
      <c r="I3" s="1379"/>
      <c r="J3" s="1379"/>
      <c r="K3" s="1379"/>
      <c r="L3" s="1379"/>
      <c r="M3" s="1379"/>
      <c r="N3" s="1379"/>
      <c r="O3" s="1379"/>
      <c r="P3" s="1379"/>
      <c r="Q3" s="1379"/>
      <c r="R3" s="1379"/>
      <c r="S3" s="1379"/>
      <c r="T3" s="1379"/>
      <c r="U3" s="1379"/>
      <c r="V3" s="1379"/>
      <c r="W3" s="1379"/>
      <c r="X3" s="1379"/>
      <c r="Y3" s="1379"/>
      <c r="Z3" s="1379"/>
      <c r="AA3" s="1379"/>
      <c r="AB3" s="1379"/>
      <c r="AC3" s="1379"/>
      <c r="AD3" s="1379"/>
      <c r="AE3" s="1379"/>
      <c r="AF3" s="1379"/>
      <c r="AG3" s="1379"/>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379" t="s">
        <v>57</v>
      </c>
      <c r="D4" s="1379"/>
      <c r="E4" s="1379"/>
      <c r="F4" s="1379"/>
      <c r="G4" s="1379"/>
      <c r="H4" s="1379"/>
      <c r="I4" s="1379"/>
      <c r="J4" s="1379"/>
      <c r="K4" s="1379"/>
      <c r="L4" s="1379"/>
      <c r="M4" s="1379"/>
      <c r="N4" s="1379"/>
      <c r="O4" s="1379"/>
      <c r="P4" s="1379"/>
      <c r="Q4" s="1379"/>
      <c r="R4" s="1379"/>
      <c r="S4" s="1379"/>
      <c r="T4" s="1379"/>
      <c r="U4" s="1379"/>
      <c r="V4" s="1379"/>
      <c r="W4" s="1379"/>
      <c r="X4" s="1379"/>
      <c r="Y4" s="1379"/>
      <c r="Z4" s="1379"/>
      <c r="AA4" s="1379"/>
      <c r="AB4" s="1379"/>
      <c r="AC4" s="1379"/>
      <c r="AD4" s="1379"/>
      <c r="AE4" s="1379"/>
      <c r="AF4" s="1379"/>
      <c r="AG4" s="1379"/>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414" t="s">
        <v>56</v>
      </c>
      <c r="D5" s="1414"/>
      <c r="E5" s="1414"/>
      <c r="F5" s="1414"/>
      <c r="G5" s="1414"/>
      <c r="H5" s="1414"/>
      <c r="I5" s="1414"/>
      <c r="J5" s="1414"/>
      <c r="K5" s="1414"/>
      <c r="L5" s="1414"/>
      <c r="M5" s="1414"/>
      <c r="N5" s="1414"/>
      <c r="O5" s="1414"/>
      <c r="P5" s="1414"/>
      <c r="Q5" s="1414"/>
      <c r="R5" s="1414"/>
      <c r="S5" s="1414"/>
      <c r="T5" s="1414"/>
      <c r="U5" s="1414"/>
      <c r="V5" s="1414"/>
      <c r="W5" s="1414"/>
      <c r="X5" s="1414"/>
      <c r="Y5" s="1414"/>
      <c r="Z5" s="1413">
        <f>IF('１'!$W$12="","",IF(VLOOKUP('１'!$W$12,整理ＤＢ!$B$5:$N$54,2,FALSE)="ス　　ギ",VLOOKUP('１'!$W$12,整理ＤＢ!$B$5:$N$54,5,FALSE),""))</f>
        <v>4400</v>
      </c>
      <c r="AA5" s="1413"/>
      <c r="AB5" s="1413"/>
      <c r="AC5" s="1413"/>
      <c r="AD5" s="1413" t="str">
        <f>IF('１'!$W$12="","",IF(VLOOKUP('１'!$W$12,整理ＤＢ!$B$5:$N$54,3,FALSE)="ス　　ギ",VLOOKUP('１'!$W$12,整理ＤＢ!$B$5:$N$54,6,FALSE),""))</f>
        <v/>
      </c>
      <c r="AE5" s="1413"/>
      <c r="AF5" s="1413"/>
      <c r="AG5" s="1413"/>
      <c r="AH5" s="1413"/>
      <c r="AI5" s="1413"/>
      <c r="AJ5" s="1413"/>
      <c r="AK5" s="1413"/>
      <c r="AL5" s="1413"/>
      <c r="AM5" s="1413"/>
      <c r="AN5" s="1413"/>
      <c r="AO5" s="1413"/>
      <c r="AP5" s="1413"/>
      <c r="AQ5" s="1413"/>
      <c r="AR5" s="1413"/>
      <c r="AS5" s="1413"/>
      <c r="AT5" s="1413" t="str">
        <f>IF('１'!$W$12="","",IF(VLOOKUP('１'!$W$12,整理ＤＢ!$B$5:$N$54,4,FALSE)="ス　　ギ",VLOOKUP('１'!$W$12,整理ＤＢ!$B$5:$N$54,7,FALSE),""))</f>
        <v/>
      </c>
      <c r="AU5" s="1413"/>
      <c r="AV5" s="1413"/>
      <c r="AW5" s="1413"/>
      <c r="AX5" s="29"/>
      <c r="AY5" s="1414" t="s">
        <v>55</v>
      </c>
      <c r="AZ5" s="1414"/>
      <c r="BA5" s="1414"/>
      <c r="BB5" s="1414"/>
      <c r="BC5" s="1414"/>
      <c r="BD5" s="1414"/>
      <c r="BE5" s="1414"/>
      <c r="BF5" s="1414"/>
      <c r="BG5" s="1414"/>
      <c r="BH5" s="1414"/>
      <c r="BI5" s="1414"/>
      <c r="BJ5" s="1414"/>
      <c r="BK5" s="1414"/>
      <c r="BL5" s="1414"/>
      <c r="BM5" s="1414"/>
      <c r="BN5" s="1414"/>
      <c r="BO5" s="1414"/>
      <c r="BP5" s="1414"/>
      <c r="BQ5" s="1414"/>
      <c r="BR5" s="1414"/>
      <c r="BS5" s="1414"/>
      <c r="BT5" s="1414"/>
      <c r="BU5" s="1414"/>
      <c r="BV5" s="1413" t="str">
        <f>IF('１'!$W$12="","",IF(VLOOKUP('１'!$W$12,整理ＤＢ!$B$5:$N$54,2,FALSE)="ヒ ノ キ",VLOOKUP('１'!$W$12,整理ＤＢ!$B$5:$N$54,5,FALSE),""))</f>
        <v/>
      </c>
      <c r="BW5" s="1413"/>
      <c r="BX5" s="1413"/>
      <c r="BY5" s="1413"/>
      <c r="BZ5" s="1413">
        <f>IF('１'!$W$12="","",IF(VLOOKUP('１'!$W$12,整理ＤＢ!$B$5:$N$54,3,FALSE)="ヒ ノ キ",VLOOKUP('１'!$W$12,整理ＤＢ!$B$5:$N$54,6,FALSE),""))</f>
        <v>0</v>
      </c>
      <c r="CA5" s="1413"/>
      <c r="CB5" s="1413"/>
      <c r="CC5" s="1413"/>
      <c r="CD5" s="1413"/>
      <c r="CE5" s="1413"/>
      <c r="CF5" s="1413"/>
      <c r="CG5" s="1413"/>
      <c r="CH5" s="1413"/>
      <c r="CI5" s="1413"/>
      <c r="CJ5" s="1413"/>
      <c r="CK5" s="1413"/>
      <c r="CL5" s="1413"/>
      <c r="CM5" s="1413"/>
      <c r="CN5" s="1413"/>
      <c r="CO5" s="1413"/>
      <c r="CP5" s="1413" t="str">
        <f>IF('１'!$W$12="","",IF(VLOOKUP('１'!$W$12,整理ＤＢ!$B$5:$N$54,4,FALSE)="ヒ ノ キ",VLOOKUP('１'!$W$12,整理ＤＢ!$B$5:$N$54,7,FALSE),""))</f>
        <v/>
      </c>
      <c r="CQ5" s="1413"/>
      <c r="CR5" s="1413"/>
      <c r="CS5" s="1413"/>
      <c r="CT5" s="29"/>
      <c r="CU5" s="1414" t="s">
        <v>54</v>
      </c>
      <c r="CV5" s="1414"/>
      <c r="CW5" s="1414"/>
      <c r="CX5" s="1414"/>
      <c r="CY5" s="1414"/>
      <c r="CZ5" s="1414"/>
      <c r="DA5" s="1414"/>
      <c r="DB5" s="1414"/>
      <c r="DC5" s="1414"/>
      <c r="DD5" s="1414"/>
      <c r="DE5" s="1414"/>
      <c r="DF5" s="1414"/>
      <c r="DG5" s="1414"/>
      <c r="DH5" s="1414"/>
      <c r="DI5" s="1414"/>
      <c r="DJ5" s="1414"/>
      <c r="DK5" s="1414"/>
      <c r="DL5" s="1414"/>
      <c r="DM5" s="1414"/>
      <c r="DN5" s="1414"/>
      <c r="DO5" s="1414"/>
      <c r="DP5" s="1414"/>
      <c r="DQ5" s="1414"/>
      <c r="DR5" s="1413" t="str">
        <f>IF('１'!$W$12="","",IF(VLOOKUP('１'!$W$12,整理ＤＢ!$B$5:$N$54,2,FALSE)="低質材Ｎ",VLOOKUP('１'!$W$12,整理ＤＢ!$B$5:$N$54,5,FALSE),""))</f>
        <v/>
      </c>
      <c r="DS5" s="1413"/>
      <c r="DT5" s="1413"/>
      <c r="DU5" s="1413"/>
      <c r="DV5" s="1413" t="str">
        <f>IF('１'!$W$12="","",IF(VLOOKUP('１'!$W$12,整理ＤＢ!$B$5:$N$54,3,FALSE)="低質材Ｎ",VLOOKUP('１'!$W$12,整理ＤＢ!$B$5:$N$54,6,FALSE),""))</f>
        <v/>
      </c>
      <c r="DW5" s="1413"/>
      <c r="DX5" s="1413"/>
      <c r="DY5" s="1413"/>
      <c r="DZ5" s="1413"/>
      <c r="EA5" s="1413"/>
      <c r="EB5" s="1413"/>
      <c r="EC5" s="1413"/>
      <c r="ED5" s="1413">
        <f>IF('１'!$W$12="","",IF(VLOOKUP('１'!$W$12,整理ＤＢ!$B$5:$N$54,4,FALSE)="低質材Ｎ",VLOOKUP('１'!$W$12,整理ＤＢ!$B$5:$N$54,7,FALSE),""))</f>
        <v>4200</v>
      </c>
      <c r="EE5" s="1413"/>
      <c r="EF5" s="1413"/>
      <c r="EG5" s="1413"/>
    </row>
    <row r="6" spans="3:137" ht="15" customHeight="1" x14ac:dyDescent="0.15">
      <c r="C6" s="1274" t="s">
        <v>43</v>
      </c>
      <c r="D6" s="1275"/>
      <c r="E6" s="1276"/>
      <c r="F6" s="1274" t="s">
        <v>27</v>
      </c>
      <c r="G6" s="1275"/>
      <c r="H6" s="1276"/>
      <c r="I6" s="1274" t="s">
        <v>42</v>
      </c>
      <c r="J6" s="1275"/>
      <c r="K6" s="1276"/>
      <c r="L6" s="1273" t="s">
        <v>53</v>
      </c>
      <c r="M6" s="1269"/>
      <c r="N6" s="1269"/>
      <c r="O6" s="1269"/>
      <c r="P6" s="1270"/>
      <c r="Q6" s="1274" t="s">
        <v>28</v>
      </c>
      <c r="R6" s="1275"/>
      <c r="S6" s="1276"/>
      <c r="T6" s="1367" t="s">
        <v>52</v>
      </c>
      <c r="U6" s="1368"/>
      <c r="V6" s="1368"/>
      <c r="W6" s="1368"/>
      <c r="X6" s="1368"/>
      <c r="Y6" s="1369"/>
      <c r="Z6" s="1274" t="s">
        <v>220</v>
      </c>
      <c r="AA6" s="1275"/>
      <c r="AB6" s="1275"/>
      <c r="AC6" s="1276"/>
      <c r="AD6" s="1376" t="s">
        <v>219</v>
      </c>
      <c r="AE6" s="1377"/>
      <c r="AF6" s="1377"/>
      <c r="AG6" s="1377"/>
      <c r="AH6" s="1377"/>
      <c r="AI6" s="1377"/>
      <c r="AJ6" s="1377"/>
      <c r="AK6" s="1377"/>
      <c r="AL6" s="1377"/>
      <c r="AM6" s="1377"/>
      <c r="AN6" s="1377"/>
      <c r="AO6" s="1377"/>
      <c r="AP6" s="1377"/>
      <c r="AQ6" s="1377"/>
      <c r="AR6" s="1377"/>
      <c r="AS6" s="1377"/>
      <c r="AT6" s="1377"/>
      <c r="AU6" s="1377"/>
      <c r="AV6" s="1377"/>
      <c r="AW6" s="1378"/>
      <c r="AX6" s="33"/>
      <c r="AY6" s="1274" t="s">
        <v>43</v>
      </c>
      <c r="AZ6" s="1275"/>
      <c r="BA6" s="1276"/>
      <c r="BB6" s="1274" t="s">
        <v>27</v>
      </c>
      <c r="BC6" s="1275"/>
      <c r="BD6" s="1276"/>
      <c r="BE6" s="1274" t="s">
        <v>42</v>
      </c>
      <c r="BF6" s="1275"/>
      <c r="BG6" s="1276"/>
      <c r="BH6" s="1273" t="s">
        <v>53</v>
      </c>
      <c r="BI6" s="1269"/>
      <c r="BJ6" s="1269"/>
      <c r="BK6" s="1269"/>
      <c r="BL6" s="1270"/>
      <c r="BM6" s="1274" t="s">
        <v>28</v>
      </c>
      <c r="BN6" s="1275"/>
      <c r="BO6" s="1276"/>
      <c r="BP6" s="1367" t="s">
        <v>52</v>
      </c>
      <c r="BQ6" s="1368"/>
      <c r="BR6" s="1368"/>
      <c r="BS6" s="1368"/>
      <c r="BT6" s="1368"/>
      <c r="BU6" s="1369"/>
      <c r="BV6" s="1274" t="s">
        <v>220</v>
      </c>
      <c r="BW6" s="1275"/>
      <c r="BX6" s="1275"/>
      <c r="BY6" s="1276"/>
      <c r="BZ6" s="1376" t="s">
        <v>219</v>
      </c>
      <c r="CA6" s="1377"/>
      <c r="CB6" s="1377"/>
      <c r="CC6" s="1377"/>
      <c r="CD6" s="1377"/>
      <c r="CE6" s="1377"/>
      <c r="CF6" s="1377"/>
      <c r="CG6" s="1377"/>
      <c r="CH6" s="1377"/>
      <c r="CI6" s="1377"/>
      <c r="CJ6" s="1377"/>
      <c r="CK6" s="1377"/>
      <c r="CL6" s="1377"/>
      <c r="CM6" s="1377"/>
      <c r="CN6" s="1377"/>
      <c r="CO6" s="1377"/>
      <c r="CP6" s="1377"/>
      <c r="CQ6" s="1377"/>
      <c r="CR6" s="1377"/>
      <c r="CS6" s="1378"/>
      <c r="CT6" s="33"/>
      <c r="CU6" s="1274" t="s">
        <v>43</v>
      </c>
      <c r="CV6" s="1275"/>
      <c r="CW6" s="1276"/>
      <c r="CX6" s="1274" t="s">
        <v>27</v>
      </c>
      <c r="CY6" s="1275"/>
      <c r="CZ6" s="1276"/>
      <c r="DA6" s="1274" t="s">
        <v>42</v>
      </c>
      <c r="DB6" s="1275"/>
      <c r="DC6" s="1276"/>
      <c r="DD6" s="1273" t="s">
        <v>53</v>
      </c>
      <c r="DE6" s="1269"/>
      <c r="DF6" s="1269"/>
      <c r="DG6" s="1269"/>
      <c r="DH6" s="1270"/>
      <c r="DI6" s="1274" t="s">
        <v>28</v>
      </c>
      <c r="DJ6" s="1275"/>
      <c r="DK6" s="1276"/>
      <c r="DL6" s="1367" t="s">
        <v>52</v>
      </c>
      <c r="DM6" s="1368"/>
      <c r="DN6" s="1368"/>
      <c r="DO6" s="1368"/>
      <c r="DP6" s="1368"/>
      <c r="DQ6" s="1369"/>
      <c r="DR6" s="1274" t="s">
        <v>220</v>
      </c>
      <c r="DS6" s="1275"/>
      <c r="DT6" s="1275"/>
      <c r="DU6" s="1276"/>
      <c r="DV6" s="1376" t="s">
        <v>219</v>
      </c>
      <c r="DW6" s="1377"/>
      <c r="DX6" s="1377"/>
      <c r="DY6" s="1377"/>
      <c r="DZ6" s="1377"/>
      <c r="EA6" s="1377"/>
      <c r="EB6" s="1377"/>
      <c r="EC6" s="1377"/>
      <c r="ED6" s="1377"/>
      <c r="EE6" s="1377"/>
      <c r="EF6" s="1377"/>
      <c r="EG6" s="1378"/>
    </row>
    <row r="7" spans="3:137" ht="15" customHeight="1" x14ac:dyDescent="0.15">
      <c r="C7" s="1285"/>
      <c r="D7" s="1286"/>
      <c r="E7" s="1287"/>
      <c r="F7" s="30"/>
      <c r="G7" s="31"/>
      <c r="H7" s="32"/>
      <c r="I7" s="1285"/>
      <c r="J7" s="1286"/>
      <c r="K7" s="1287"/>
      <c r="L7" s="30"/>
      <c r="M7" s="31"/>
      <c r="N7" s="31"/>
      <c r="O7" s="31"/>
      <c r="P7" s="32"/>
      <c r="Q7" s="1285"/>
      <c r="R7" s="1286"/>
      <c r="S7" s="1287"/>
      <c r="T7" s="1370"/>
      <c r="U7" s="1371"/>
      <c r="V7" s="1371"/>
      <c r="W7" s="1371"/>
      <c r="X7" s="1371"/>
      <c r="Y7" s="1372"/>
      <c r="Z7" s="1285"/>
      <c r="AA7" s="1286"/>
      <c r="AB7" s="1286"/>
      <c r="AC7" s="1287"/>
      <c r="AD7" s="1373">
        <f>IF(AND(Z5="",AD5="",AT5=""),"",SUM(Z5:AW5))</f>
        <v>4400</v>
      </c>
      <c r="AE7" s="1374"/>
      <c r="AF7" s="1374"/>
      <c r="AG7" s="1374"/>
      <c r="AH7" s="1374"/>
      <c r="AI7" s="1374"/>
      <c r="AJ7" s="1374"/>
      <c r="AK7" s="1374"/>
      <c r="AL7" s="1374"/>
      <c r="AM7" s="1374"/>
      <c r="AN7" s="1374"/>
      <c r="AO7" s="1374"/>
      <c r="AP7" s="1374"/>
      <c r="AQ7" s="1374"/>
      <c r="AR7" s="1374"/>
      <c r="AS7" s="1374"/>
      <c r="AT7" s="1374"/>
      <c r="AU7" s="1374"/>
      <c r="AV7" s="1374"/>
      <c r="AW7" s="1375"/>
      <c r="AX7" s="33"/>
      <c r="AY7" s="1285"/>
      <c r="AZ7" s="1286"/>
      <c r="BA7" s="1287"/>
      <c r="BB7" s="30"/>
      <c r="BC7" s="31"/>
      <c r="BD7" s="32"/>
      <c r="BE7" s="1285"/>
      <c r="BF7" s="1286"/>
      <c r="BG7" s="1287"/>
      <c r="BH7" s="30"/>
      <c r="BI7" s="31"/>
      <c r="BJ7" s="31"/>
      <c r="BK7" s="31"/>
      <c r="BL7" s="32"/>
      <c r="BM7" s="1285"/>
      <c r="BN7" s="1286"/>
      <c r="BO7" s="1287"/>
      <c r="BP7" s="1370"/>
      <c r="BQ7" s="1371"/>
      <c r="BR7" s="1371"/>
      <c r="BS7" s="1371"/>
      <c r="BT7" s="1371"/>
      <c r="BU7" s="1372"/>
      <c r="BV7" s="1285"/>
      <c r="BW7" s="1286"/>
      <c r="BX7" s="1286"/>
      <c r="BY7" s="1287"/>
      <c r="BZ7" s="1373">
        <f>IF(AND(BV5="",BZ5="",CP5=""),"",SUM(BV5:CS5))</f>
        <v>0</v>
      </c>
      <c r="CA7" s="1374"/>
      <c r="CB7" s="1374"/>
      <c r="CC7" s="1374"/>
      <c r="CD7" s="1374"/>
      <c r="CE7" s="1374"/>
      <c r="CF7" s="1374"/>
      <c r="CG7" s="1374"/>
      <c r="CH7" s="1374"/>
      <c r="CI7" s="1374"/>
      <c r="CJ7" s="1374"/>
      <c r="CK7" s="1374"/>
      <c r="CL7" s="1374"/>
      <c r="CM7" s="1374"/>
      <c r="CN7" s="1374"/>
      <c r="CO7" s="1374"/>
      <c r="CP7" s="1374"/>
      <c r="CQ7" s="1374"/>
      <c r="CR7" s="1374"/>
      <c r="CS7" s="1375"/>
      <c r="CT7" s="33"/>
      <c r="CU7" s="1285"/>
      <c r="CV7" s="1286"/>
      <c r="CW7" s="1287"/>
      <c r="CX7" s="30"/>
      <c r="CY7" s="31"/>
      <c r="CZ7" s="32"/>
      <c r="DA7" s="1285"/>
      <c r="DB7" s="1286"/>
      <c r="DC7" s="1287"/>
      <c r="DD7" s="30"/>
      <c r="DE7" s="31"/>
      <c r="DF7" s="31"/>
      <c r="DG7" s="31"/>
      <c r="DH7" s="32"/>
      <c r="DI7" s="1285"/>
      <c r="DJ7" s="1286"/>
      <c r="DK7" s="1287"/>
      <c r="DL7" s="1370"/>
      <c r="DM7" s="1371"/>
      <c r="DN7" s="1371"/>
      <c r="DO7" s="1371"/>
      <c r="DP7" s="1371"/>
      <c r="DQ7" s="1372"/>
      <c r="DR7" s="1285"/>
      <c r="DS7" s="1286"/>
      <c r="DT7" s="1286"/>
      <c r="DU7" s="1287"/>
      <c r="DV7" s="1373">
        <f>IF(AND(DR5="",DV5="",ED5=""),"",SUM(DR5:EG5))</f>
        <v>4200</v>
      </c>
      <c r="DW7" s="1374"/>
      <c r="DX7" s="1374"/>
      <c r="DY7" s="1374"/>
      <c r="DZ7" s="1374"/>
      <c r="EA7" s="1374"/>
      <c r="EB7" s="1374"/>
      <c r="EC7" s="1374"/>
      <c r="ED7" s="1374"/>
      <c r="EE7" s="1374"/>
      <c r="EF7" s="1374"/>
      <c r="EG7" s="1375"/>
    </row>
    <row r="8" spans="3:137" s="38" customFormat="1" ht="15" customHeight="1" x14ac:dyDescent="0.15">
      <c r="C8" s="1297" t="s">
        <v>224</v>
      </c>
      <c r="D8" s="1298"/>
      <c r="E8" s="1299"/>
      <c r="F8" s="1363">
        <v>2.8</v>
      </c>
      <c r="G8" s="1364"/>
      <c r="H8" s="1365"/>
      <c r="I8" s="1268" t="s">
        <v>227</v>
      </c>
      <c r="J8" s="1269"/>
      <c r="K8" s="1270"/>
      <c r="L8" s="1271">
        <v>2</v>
      </c>
      <c r="M8" s="1272"/>
      <c r="N8" s="34" t="s">
        <v>48</v>
      </c>
      <c r="O8" s="1272">
        <v>12</v>
      </c>
      <c r="P8" s="1293"/>
      <c r="Q8" s="1271" t="s">
        <v>29</v>
      </c>
      <c r="R8" s="1272"/>
      <c r="S8" s="1272"/>
      <c r="T8" s="1357">
        <v>5237.7230000000018</v>
      </c>
      <c r="U8" s="1358"/>
      <c r="V8" s="1358"/>
      <c r="W8" s="1358"/>
      <c r="X8" s="1358"/>
      <c r="Y8" s="1366"/>
      <c r="Z8" s="1322">
        <v>2.0810800000000001E-2</v>
      </c>
      <c r="AA8" s="1323"/>
      <c r="AB8" s="1324"/>
      <c r="AC8" s="1325"/>
      <c r="AD8" s="1341">
        <f t="shared" ref="AD8:AD51" si="0">IF($AD$7="","",ROUND($AD$7*$Z8,0))</f>
        <v>92</v>
      </c>
      <c r="AE8" s="1342"/>
      <c r="AF8" s="1342"/>
      <c r="AG8" s="1343"/>
      <c r="AH8" s="1341">
        <f t="shared" ref="AH8:AH51" si="1">IF($AD$7="","",IF($AD8=0,1,$AD8))</f>
        <v>92</v>
      </c>
      <c r="AI8" s="1342"/>
      <c r="AJ8" s="1342"/>
      <c r="AK8" s="1343"/>
      <c r="AL8" s="1341">
        <f t="shared" ref="AL8:AL51" si="2">IF($AD$7="","",IF($AD8=0,1,IF($AD$7=$AH$52,ROUND($AD$7/$AH$52*$AH8,0),IF(MAX($AD$8:$AG$51)&lt;&gt;IF($AD8=0,1,$AD8),ROUND($AD$7/$AH$52*$AH8,0),ROUND($AD$7/$AH$52*$AH8,0)))))</f>
        <v>92</v>
      </c>
      <c r="AM8" s="1342"/>
      <c r="AN8" s="1342"/>
      <c r="AO8" s="1343"/>
      <c r="AP8" s="1341">
        <f t="shared" ref="AP8:AP51" si="3">IF($AD$7="","",RANK($Z8,$Z$8:$AC$51))</f>
        <v>15</v>
      </c>
      <c r="AQ8" s="1342"/>
      <c r="AR8" s="1342"/>
      <c r="AS8" s="1343"/>
      <c r="AT8" s="1341">
        <f>IF($AD$7="","",IF(AND(($AD$7-$AL$52)&lt;0,$AP8&lt;=$AP$52),$AL8-1,IF(AND(($AD$7-$AL$52)&gt;=0,$AP8&lt;=$AP$52),$AL8+1,$AL8)))</f>
        <v>92</v>
      </c>
      <c r="AU8" s="1342"/>
      <c r="AV8" s="1342"/>
      <c r="AW8" s="1343"/>
      <c r="AX8" s="33"/>
      <c r="AY8" s="1297" t="s">
        <v>224</v>
      </c>
      <c r="AZ8" s="1298"/>
      <c r="BA8" s="1299"/>
      <c r="BB8" s="1363">
        <v>2.8</v>
      </c>
      <c r="BC8" s="1364"/>
      <c r="BD8" s="1365"/>
      <c r="BE8" s="1268" t="s">
        <v>227</v>
      </c>
      <c r="BF8" s="1269"/>
      <c r="BG8" s="1270"/>
      <c r="BH8" s="1271">
        <v>2</v>
      </c>
      <c r="BI8" s="1272"/>
      <c r="BJ8" s="34" t="s">
        <v>48</v>
      </c>
      <c r="BK8" s="1272">
        <v>12</v>
      </c>
      <c r="BL8" s="1293"/>
      <c r="BM8" s="1271" t="s">
        <v>29</v>
      </c>
      <c r="BN8" s="1272"/>
      <c r="BO8" s="1272"/>
      <c r="BP8" s="1357">
        <v>8135.0809999999856</v>
      </c>
      <c r="BQ8" s="1358"/>
      <c r="BR8" s="1358"/>
      <c r="BS8" s="1358"/>
      <c r="BT8" s="1317"/>
      <c r="BU8" s="1318"/>
      <c r="BV8" s="1322">
        <v>6.6473400000000002E-2</v>
      </c>
      <c r="BW8" s="1323"/>
      <c r="BX8" s="1323"/>
      <c r="BY8" s="1359"/>
      <c r="BZ8" s="1341">
        <f>IF($BZ$7="","",ROUND($BZ$7*$BV8,0))</f>
        <v>0</v>
      </c>
      <c r="CA8" s="1342"/>
      <c r="CB8" s="1342"/>
      <c r="CC8" s="1343"/>
      <c r="CD8" s="1341">
        <f t="shared" ref="CD8:CD51" si="4">IF($BZ$7="","",IF($BZ8=0,1,$BZ8))</f>
        <v>1</v>
      </c>
      <c r="CE8" s="1342"/>
      <c r="CF8" s="1342"/>
      <c r="CG8" s="1343"/>
      <c r="CH8" s="1341">
        <f t="shared" ref="CH8:CH51" si="5">IF($BZ$7="","",IF($BZ8=0,1,IF($BZ$7=$CD$52,ROUND($BZ$7/$CD$52*$CD8,0),IF(MAX($BZ$8:$CC$51)&lt;&gt;IF($BZ8=0,1,$BZ8),ROUND($BZ$7/$CD$52*$CD8,0),ROUND($BZ$7/$CD$52*$CD8,0)))))</f>
        <v>1</v>
      </c>
      <c r="CI8" s="1342"/>
      <c r="CJ8" s="1342"/>
      <c r="CK8" s="1343"/>
      <c r="CL8" s="1341">
        <f t="shared" ref="CL8:CL51" si="6">IF($BZ$7="","",RANK($BV8,$BV$8:$BY$51))</f>
        <v>4</v>
      </c>
      <c r="CM8" s="1342"/>
      <c r="CN8" s="1342"/>
      <c r="CO8" s="1343"/>
      <c r="CP8" s="1341">
        <f t="shared" ref="CP8:CP50" si="7">IF($BZ$7="","",IF(AND(($BZ$7-$CH$52)&lt;0,$CL8&lt;=$CL$52),$CH8-1,IF(AND(($BZ$7-$CH$52)&gt;=0,$CL8&lt;=$CL$52),$CH8+1,$CH8)))</f>
        <v>0</v>
      </c>
      <c r="CQ8" s="1342"/>
      <c r="CR8" s="1342"/>
      <c r="CS8" s="1343"/>
      <c r="CT8" s="35"/>
      <c r="CU8" s="1277" t="s">
        <v>51</v>
      </c>
      <c r="CV8" s="1278"/>
      <c r="CW8" s="1279"/>
      <c r="CX8" s="1363" t="s">
        <v>49</v>
      </c>
      <c r="CY8" s="1364"/>
      <c r="CZ8" s="1365"/>
      <c r="DA8" s="1277" t="s">
        <v>51</v>
      </c>
      <c r="DB8" s="1278"/>
      <c r="DC8" s="1279"/>
      <c r="DD8" s="1277" t="s">
        <v>49</v>
      </c>
      <c r="DE8" s="1278"/>
      <c r="DF8" s="36" t="s">
        <v>48</v>
      </c>
      <c r="DG8" s="1278" t="s">
        <v>49</v>
      </c>
      <c r="DH8" s="1279"/>
      <c r="DI8" s="1424" t="s">
        <v>50</v>
      </c>
      <c r="DJ8" s="1305"/>
      <c r="DK8" s="1306"/>
      <c r="DL8" s="1389">
        <v>248403.81299999999</v>
      </c>
      <c r="DM8" s="1390"/>
      <c r="DN8" s="1390"/>
      <c r="DO8" s="1390"/>
      <c r="DP8" s="1390"/>
      <c r="DQ8" s="1391"/>
      <c r="DR8" s="1398">
        <v>1</v>
      </c>
      <c r="DS8" s="1399"/>
      <c r="DT8" s="1399"/>
      <c r="DU8" s="1400"/>
      <c r="DV8" s="1415">
        <f>IF($DV$7="","",ROUND($DV$7*$DR8,0))</f>
        <v>4200</v>
      </c>
      <c r="DW8" s="1416"/>
      <c r="DX8" s="1416"/>
      <c r="DY8" s="1417"/>
      <c r="DZ8" s="37"/>
      <c r="EA8" s="37"/>
      <c r="EB8" s="37"/>
      <c r="EC8" s="37"/>
      <c r="ED8" s="1415">
        <f>IF($DV$7="","",ROUND($DV$7*$DR8,0))</f>
        <v>4200</v>
      </c>
      <c r="EE8" s="1416"/>
      <c r="EF8" s="1416"/>
      <c r="EG8" s="1417"/>
    </row>
    <row r="9" spans="3:137" s="38" customFormat="1" ht="15" customHeight="1" x14ac:dyDescent="0.15">
      <c r="C9" s="1300"/>
      <c r="D9" s="1298"/>
      <c r="E9" s="1299"/>
      <c r="F9" s="1353">
        <v>2.8</v>
      </c>
      <c r="G9" s="1354"/>
      <c r="H9" s="1355"/>
      <c r="I9" s="1273">
        <v>13</v>
      </c>
      <c r="J9" s="1269"/>
      <c r="K9" s="1270"/>
      <c r="L9" s="1271">
        <v>13</v>
      </c>
      <c r="M9" s="1272"/>
      <c r="N9" s="34" t="s">
        <v>48</v>
      </c>
      <c r="O9" s="1272">
        <v>13</v>
      </c>
      <c r="P9" s="1293"/>
      <c r="Q9" s="1271" t="s">
        <v>29</v>
      </c>
      <c r="R9" s="1272"/>
      <c r="S9" s="1272"/>
      <c r="T9" s="1316">
        <v>3963.6179999999918</v>
      </c>
      <c r="U9" s="1317"/>
      <c r="V9" s="1317"/>
      <c r="W9" s="1317"/>
      <c r="X9" s="1317"/>
      <c r="Y9" s="1318"/>
      <c r="Z9" s="1326">
        <v>1.5748499999999999E-2</v>
      </c>
      <c r="AA9" s="1324"/>
      <c r="AB9" s="1324"/>
      <c r="AC9" s="1325"/>
      <c r="AD9" s="1360">
        <f>IF($AD$7="","",ROUND($AD$7*$Z9,0))</f>
        <v>69</v>
      </c>
      <c r="AE9" s="1361"/>
      <c r="AF9" s="1361"/>
      <c r="AG9" s="1362"/>
      <c r="AH9" s="1360">
        <f t="shared" si="1"/>
        <v>69</v>
      </c>
      <c r="AI9" s="1361"/>
      <c r="AJ9" s="1361"/>
      <c r="AK9" s="1362"/>
      <c r="AL9" s="1360">
        <f t="shared" si="2"/>
        <v>69</v>
      </c>
      <c r="AM9" s="1361"/>
      <c r="AN9" s="1361"/>
      <c r="AO9" s="1362"/>
      <c r="AP9" s="1360">
        <f t="shared" si="3"/>
        <v>19</v>
      </c>
      <c r="AQ9" s="1361"/>
      <c r="AR9" s="1361"/>
      <c r="AS9" s="1362"/>
      <c r="AT9" s="1360">
        <f t="shared" ref="AT9:AT51" si="8">IF($AD$7="","",IF(AND(($AD$7-$AL$52)&lt;0,$AP9&lt;=$AP$52),$AL9-1,IF(AND(($AD$7-$AL$52)&gt;=0,$AP9&lt;=$AP$52),$AL9+1,$AL9)))</f>
        <v>69</v>
      </c>
      <c r="AU9" s="1361"/>
      <c r="AV9" s="1361"/>
      <c r="AW9" s="1362"/>
      <c r="AX9" s="33"/>
      <c r="AY9" s="1300"/>
      <c r="AZ9" s="1298"/>
      <c r="BA9" s="1299"/>
      <c r="BB9" s="1353">
        <v>2.8</v>
      </c>
      <c r="BC9" s="1354"/>
      <c r="BD9" s="1355"/>
      <c r="BE9" s="1273">
        <v>13</v>
      </c>
      <c r="BF9" s="1269"/>
      <c r="BG9" s="1270"/>
      <c r="BH9" s="1271">
        <v>13</v>
      </c>
      <c r="BI9" s="1272"/>
      <c r="BJ9" s="34" t="s">
        <v>48</v>
      </c>
      <c r="BK9" s="1272">
        <v>13</v>
      </c>
      <c r="BL9" s="1293"/>
      <c r="BM9" s="1271" t="s">
        <v>29</v>
      </c>
      <c r="BN9" s="1272"/>
      <c r="BO9" s="1272"/>
      <c r="BP9" s="1316">
        <v>4537.2659999999869</v>
      </c>
      <c r="BQ9" s="1317"/>
      <c r="BR9" s="1317"/>
      <c r="BS9" s="1317"/>
      <c r="BT9" s="1317"/>
      <c r="BU9" s="1318"/>
      <c r="BV9" s="1326">
        <v>3.7074900000000001E-2</v>
      </c>
      <c r="BW9" s="1324"/>
      <c r="BX9" s="1324"/>
      <c r="BY9" s="1325"/>
      <c r="BZ9" s="1360">
        <f t="shared" ref="BZ9:BZ34" si="9">IF($BZ$7="","",ROUND($BZ$7*$BV9,0))</f>
        <v>0</v>
      </c>
      <c r="CA9" s="1361"/>
      <c r="CB9" s="1361"/>
      <c r="CC9" s="1362"/>
      <c r="CD9" s="1360">
        <f t="shared" si="4"/>
        <v>1</v>
      </c>
      <c r="CE9" s="1361"/>
      <c r="CF9" s="1361"/>
      <c r="CG9" s="1362"/>
      <c r="CH9" s="1360">
        <f t="shared" si="5"/>
        <v>1</v>
      </c>
      <c r="CI9" s="1361"/>
      <c r="CJ9" s="1361"/>
      <c r="CK9" s="1362"/>
      <c r="CL9" s="1360">
        <f t="shared" si="6"/>
        <v>12</v>
      </c>
      <c r="CM9" s="1361"/>
      <c r="CN9" s="1361"/>
      <c r="CO9" s="1362"/>
      <c r="CP9" s="1360">
        <f t="shared" si="7"/>
        <v>0</v>
      </c>
      <c r="CQ9" s="1361"/>
      <c r="CR9" s="1361"/>
      <c r="CS9" s="1362"/>
      <c r="CT9" s="35"/>
      <c r="CU9" s="1284"/>
      <c r="CV9" s="1282"/>
      <c r="CW9" s="1283"/>
      <c r="CX9" s="1353" t="s">
        <v>49</v>
      </c>
      <c r="CY9" s="1354"/>
      <c r="CZ9" s="1355"/>
      <c r="DA9" s="1284"/>
      <c r="DB9" s="1282"/>
      <c r="DC9" s="1283"/>
      <c r="DD9" s="1407" t="s">
        <v>49</v>
      </c>
      <c r="DE9" s="1408"/>
      <c r="DF9" s="41" t="s">
        <v>48</v>
      </c>
      <c r="DG9" s="1408" t="s">
        <v>49</v>
      </c>
      <c r="DH9" s="1409"/>
      <c r="DI9" s="1300"/>
      <c r="DJ9" s="1298"/>
      <c r="DK9" s="1299"/>
      <c r="DL9" s="1392"/>
      <c r="DM9" s="1393"/>
      <c r="DN9" s="1393"/>
      <c r="DO9" s="1393"/>
      <c r="DP9" s="1393"/>
      <c r="DQ9" s="1394"/>
      <c r="DR9" s="1401"/>
      <c r="DS9" s="1402"/>
      <c r="DT9" s="1402"/>
      <c r="DU9" s="1403"/>
      <c r="DV9" s="1418"/>
      <c r="DW9" s="1419"/>
      <c r="DX9" s="1419"/>
      <c r="DY9" s="1420"/>
      <c r="DZ9" s="42"/>
      <c r="EA9" s="42"/>
      <c r="EB9" s="42"/>
      <c r="EC9" s="42"/>
      <c r="ED9" s="1418"/>
      <c r="EE9" s="1419"/>
      <c r="EF9" s="1419"/>
      <c r="EG9" s="1420"/>
    </row>
    <row r="10" spans="3:137" s="38" customFormat="1" ht="15" customHeight="1" x14ac:dyDescent="0.15">
      <c r="C10" s="1300"/>
      <c r="D10" s="1298"/>
      <c r="E10" s="1299"/>
      <c r="F10" s="1353">
        <v>2.8</v>
      </c>
      <c r="G10" s="1354"/>
      <c r="H10" s="1355"/>
      <c r="I10" s="1274" t="s">
        <v>228</v>
      </c>
      <c r="J10" s="1275"/>
      <c r="K10" s="1276"/>
      <c r="L10" s="1277">
        <v>14</v>
      </c>
      <c r="M10" s="1278"/>
      <c r="N10" s="36" t="s">
        <v>48</v>
      </c>
      <c r="O10" s="1278">
        <v>16</v>
      </c>
      <c r="P10" s="1279"/>
      <c r="Q10" s="1277" t="s">
        <v>33</v>
      </c>
      <c r="R10" s="1278"/>
      <c r="S10" s="1278"/>
      <c r="T10" s="1319">
        <v>716.7989999999993</v>
      </c>
      <c r="U10" s="1320"/>
      <c r="V10" s="1320"/>
      <c r="W10" s="1320"/>
      <c r="X10" s="1320"/>
      <c r="Y10" s="1321"/>
      <c r="Z10" s="1327">
        <v>2.8479999999999998E-3</v>
      </c>
      <c r="AA10" s="1328"/>
      <c r="AB10" s="1328"/>
      <c r="AC10" s="1329"/>
      <c r="AD10" s="1350">
        <f t="shared" si="0"/>
        <v>13</v>
      </c>
      <c r="AE10" s="1351"/>
      <c r="AF10" s="1351"/>
      <c r="AG10" s="1352"/>
      <c r="AH10" s="1350">
        <f t="shared" si="1"/>
        <v>13</v>
      </c>
      <c r="AI10" s="1351"/>
      <c r="AJ10" s="1351"/>
      <c r="AK10" s="1352"/>
      <c r="AL10" s="1350">
        <f t="shared" si="2"/>
        <v>13</v>
      </c>
      <c r="AM10" s="1351"/>
      <c r="AN10" s="1351"/>
      <c r="AO10" s="1352"/>
      <c r="AP10" s="1350">
        <f t="shared" si="3"/>
        <v>35</v>
      </c>
      <c r="AQ10" s="1351"/>
      <c r="AR10" s="1351"/>
      <c r="AS10" s="1352"/>
      <c r="AT10" s="1350">
        <f t="shared" si="8"/>
        <v>13</v>
      </c>
      <c r="AU10" s="1351"/>
      <c r="AV10" s="1351"/>
      <c r="AW10" s="1352"/>
      <c r="AX10" s="33"/>
      <c r="AY10" s="1300"/>
      <c r="AZ10" s="1298"/>
      <c r="BA10" s="1299"/>
      <c r="BB10" s="1353">
        <v>2.8</v>
      </c>
      <c r="BC10" s="1354"/>
      <c r="BD10" s="1355"/>
      <c r="BE10" s="1274" t="s">
        <v>228</v>
      </c>
      <c r="BF10" s="1275"/>
      <c r="BG10" s="1276"/>
      <c r="BH10" s="1277">
        <v>14</v>
      </c>
      <c r="BI10" s="1278"/>
      <c r="BJ10" s="36" t="s">
        <v>48</v>
      </c>
      <c r="BK10" s="1278">
        <v>16</v>
      </c>
      <c r="BL10" s="1279"/>
      <c r="BM10" s="1277" t="s">
        <v>33</v>
      </c>
      <c r="BN10" s="1278"/>
      <c r="BO10" s="1278"/>
      <c r="BP10" s="1319">
        <v>2639.2750000000028</v>
      </c>
      <c r="BQ10" s="1320"/>
      <c r="BR10" s="1320"/>
      <c r="BS10" s="1320"/>
      <c r="BT10" s="1320"/>
      <c r="BU10" s="1321"/>
      <c r="BV10" s="1327">
        <v>2.1566100000000001E-2</v>
      </c>
      <c r="BW10" s="1328"/>
      <c r="BX10" s="1328"/>
      <c r="BY10" s="1329"/>
      <c r="BZ10" s="1350">
        <f t="shared" si="9"/>
        <v>0</v>
      </c>
      <c r="CA10" s="1351"/>
      <c r="CB10" s="1351"/>
      <c r="CC10" s="1352"/>
      <c r="CD10" s="1350">
        <f t="shared" si="4"/>
        <v>1</v>
      </c>
      <c r="CE10" s="1351"/>
      <c r="CF10" s="1351"/>
      <c r="CG10" s="1352"/>
      <c r="CH10" s="1350">
        <f t="shared" si="5"/>
        <v>1</v>
      </c>
      <c r="CI10" s="1351"/>
      <c r="CJ10" s="1351"/>
      <c r="CK10" s="1352"/>
      <c r="CL10" s="1350">
        <f t="shared" si="6"/>
        <v>20</v>
      </c>
      <c r="CM10" s="1351"/>
      <c r="CN10" s="1351"/>
      <c r="CO10" s="1352"/>
      <c r="CP10" s="1350">
        <f t="shared" si="7"/>
        <v>0</v>
      </c>
      <c r="CQ10" s="1351"/>
      <c r="CR10" s="1351"/>
      <c r="CS10" s="1352"/>
      <c r="CT10" s="35"/>
      <c r="CU10" s="1284"/>
      <c r="CV10" s="1282"/>
      <c r="CW10" s="1283"/>
      <c r="CX10" s="1353" t="s">
        <v>49</v>
      </c>
      <c r="CY10" s="1354"/>
      <c r="CZ10" s="1355"/>
      <c r="DA10" s="1284"/>
      <c r="DB10" s="1282"/>
      <c r="DC10" s="1283"/>
      <c r="DD10" s="1284" t="s">
        <v>49</v>
      </c>
      <c r="DE10" s="1282"/>
      <c r="DF10" s="40" t="s">
        <v>48</v>
      </c>
      <c r="DG10" s="1282" t="s">
        <v>49</v>
      </c>
      <c r="DH10" s="1283"/>
      <c r="DI10" s="1300"/>
      <c r="DJ10" s="1298"/>
      <c r="DK10" s="1299"/>
      <c r="DL10" s="1392"/>
      <c r="DM10" s="1393"/>
      <c r="DN10" s="1393"/>
      <c r="DO10" s="1393"/>
      <c r="DP10" s="1393"/>
      <c r="DQ10" s="1394"/>
      <c r="DR10" s="1401"/>
      <c r="DS10" s="1402"/>
      <c r="DT10" s="1402"/>
      <c r="DU10" s="1403"/>
      <c r="DV10" s="1418"/>
      <c r="DW10" s="1419"/>
      <c r="DX10" s="1419"/>
      <c r="DY10" s="1420"/>
      <c r="DZ10" s="42"/>
      <c r="EA10" s="42"/>
      <c r="EB10" s="42"/>
      <c r="EC10" s="42"/>
      <c r="ED10" s="1418"/>
      <c r="EE10" s="1419"/>
      <c r="EF10" s="1419"/>
      <c r="EG10" s="1420"/>
    </row>
    <row r="11" spans="3:137" s="38" customFormat="1" ht="15" customHeight="1" x14ac:dyDescent="0.15">
      <c r="C11" s="1300"/>
      <c r="D11" s="1298"/>
      <c r="E11" s="1299"/>
      <c r="F11" s="1353">
        <v>2.8</v>
      </c>
      <c r="G11" s="1354"/>
      <c r="H11" s="1355"/>
      <c r="I11" s="1289"/>
      <c r="J11" s="1290"/>
      <c r="K11" s="1291"/>
      <c r="L11" s="1284">
        <v>14</v>
      </c>
      <c r="M11" s="1282"/>
      <c r="N11" s="40" t="s">
        <v>48</v>
      </c>
      <c r="O11" s="1282">
        <v>16</v>
      </c>
      <c r="P11" s="1283"/>
      <c r="Q11" s="1284" t="s">
        <v>34</v>
      </c>
      <c r="R11" s="1282"/>
      <c r="S11" s="1282"/>
      <c r="T11" s="1307">
        <v>2713.5330000000072</v>
      </c>
      <c r="U11" s="1308"/>
      <c r="V11" s="1308"/>
      <c r="W11" s="1308"/>
      <c r="X11" s="1308"/>
      <c r="Y11" s="1309"/>
      <c r="Z11" s="1330">
        <v>1.0781600000000001E-2</v>
      </c>
      <c r="AA11" s="1331"/>
      <c r="AB11" s="1331"/>
      <c r="AC11" s="1332"/>
      <c r="AD11" s="1344">
        <f t="shared" si="0"/>
        <v>47</v>
      </c>
      <c r="AE11" s="1345"/>
      <c r="AF11" s="1345"/>
      <c r="AG11" s="1346"/>
      <c r="AH11" s="1344">
        <f t="shared" si="1"/>
        <v>47</v>
      </c>
      <c r="AI11" s="1345"/>
      <c r="AJ11" s="1345"/>
      <c r="AK11" s="1346"/>
      <c r="AL11" s="1344">
        <f t="shared" si="2"/>
        <v>47</v>
      </c>
      <c r="AM11" s="1345"/>
      <c r="AN11" s="1345"/>
      <c r="AO11" s="1346"/>
      <c r="AP11" s="1344">
        <f t="shared" si="3"/>
        <v>24</v>
      </c>
      <c r="AQ11" s="1345"/>
      <c r="AR11" s="1345"/>
      <c r="AS11" s="1346"/>
      <c r="AT11" s="1344">
        <f t="shared" si="8"/>
        <v>47</v>
      </c>
      <c r="AU11" s="1345"/>
      <c r="AV11" s="1345"/>
      <c r="AW11" s="1346"/>
      <c r="AX11" s="33"/>
      <c r="AY11" s="1300"/>
      <c r="AZ11" s="1298"/>
      <c r="BA11" s="1299"/>
      <c r="BB11" s="1353">
        <v>2.8</v>
      </c>
      <c r="BC11" s="1354"/>
      <c r="BD11" s="1355"/>
      <c r="BE11" s="1289"/>
      <c r="BF11" s="1290"/>
      <c r="BG11" s="1291"/>
      <c r="BH11" s="1284">
        <v>14</v>
      </c>
      <c r="BI11" s="1282"/>
      <c r="BJ11" s="40" t="s">
        <v>48</v>
      </c>
      <c r="BK11" s="1282">
        <v>16</v>
      </c>
      <c r="BL11" s="1283"/>
      <c r="BM11" s="1284" t="s">
        <v>34</v>
      </c>
      <c r="BN11" s="1282"/>
      <c r="BO11" s="1282"/>
      <c r="BP11" s="1307">
        <v>4239.0360000000073</v>
      </c>
      <c r="BQ11" s="1308"/>
      <c r="BR11" s="1308"/>
      <c r="BS11" s="1308"/>
      <c r="BT11" s="1308"/>
      <c r="BU11" s="1309"/>
      <c r="BV11" s="1330">
        <v>3.4638000000000002E-2</v>
      </c>
      <c r="BW11" s="1331"/>
      <c r="BX11" s="1331"/>
      <c r="BY11" s="1332"/>
      <c r="BZ11" s="1344">
        <f t="shared" si="9"/>
        <v>0</v>
      </c>
      <c r="CA11" s="1345"/>
      <c r="CB11" s="1345"/>
      <c r="CC11" s="1346"/>
      <c r="CD11" s="1344">
        <f t="shared" si="4"/>
        <v>1</v>
      </c>
      <c r="CE11" s="1345"/>
      <c r="CF11" s="1345"/>
      <c r="CG11" s="1346"/>
      <c r="CH11" s="1344">
        <f t="shared" si="5"/>
        <v>1</v>
      </c>
      <c r="CI11" s="1345"/>
      <c r="CJ11" s="1345"/>
      <c r="CK11" s="1346"/>
      <c r="CL11" s="1344">
        <f t="shared" si="6"/>
        <v>14</v>
      </c>
      <c r="CM11" s="1345"/>
      <c r="CN11" s="1345"/>
      <c r="CO11" s="1346"/>
      <c r="CP11" s="1344">
        <f t="shared" si="7"/>
        <v>0</v>
      </c>
      <c r="CQ11" s="1345"/>
      <c r="CR11" s="1345"/>
      <c r="CS11" s="1346"/>
      <c r="CT11" s="35"/>
      <c r="CU11" s="1284"/>
      <c r="CV11" s="1282"/>
      <c r="CW11" s="1283"/>
      <c r="CX11" s="1353" t="s">
        <v>49</v>
      </c>
      <c r="CY11" s="1354"/>
      <c r="CZ11" s="1355"/>
      <c r="DA11" s="1284"/>
      <c r="DB11" s="1282"/>
      <c r="DC11" s="1283"/>
      <c r="DD11" s="1284" t="s">
        <v>49</v>
      </c>
      <c r="DE11" s="1282"/>
      <c r="DF11" s="40" t="s">
        <v>48</v>
      </c>
      <c r="DG11" s="1282" t="s">
        <v>49</v>
      </c>
      <c r="DH11" s="1283"/>
      <c r="DI11" s="1300"/>
      <c r="DJ11" s="1298"/>
      <c r="DK11" s="1299"/>
      <c r="DL11" s="1392"/>
      <c r="DM11" s="1393"/>
      <c r="DN11" s="1393"/>
      <c r="DO11" s="1393"/>
      <c r="DP11" s="1393"/>
      <c r="DQ11" s="1394"/>
      <c r="DR11" s="1401"/>
      <c r="DS11" s="1402"/>
      <c r="DT11" s="1402"/>
      <c r="DU11" s="1403"/>
      <c r="DV11" s="1418"/>
      <c r="DW11" s="1419"/>
      <c r="DX11" s="1419"/>
      <c r="DY11" s="1420"/>
      <c r="DZ11" s="42"/>
      <c r="EA11" s="42"/>
      <c r="EB11" s="42"/>
      <c r="EC11" s="42"/>
      <c r="ED11" s="1418"/>
      <c r="EE11" s="1419"/>
      <c r="EF11" s="1419"/>
      <c r="EG11" s="1420"/>
    </row>
    <row r="12" spans="3:137" s="38" customFormat="1" ht="15" customHeight="1" x14ac:dyDescent="0.15">
      <c r="C12" s="1300"/>
      <c r="D12" s="1298"/>
      <c r="E12" s="1299"/>
      <c r="F12" s="1353">
        <v>2.8</v>
      </c>
      <c r="G12" s="1354"/>
      <c r="H12" s="1355"/>
      <c r="I12" s="1289"/>
      <c r="J12" s="1290"/>
      <c r="K12" s="1291"/>
      <c r="L12" s="1284">
        <v>14</v>
      </c>
      <c r="M12" s="1282"/>
      <c r="N12" s="40" t="s">
        <v>48</v>
      </c>
      <c r="O12" s="1282">
        <v>16</v>
      </c>
      <c r="P12" s="1283"/>
      <c r="Q12" s="1284" t="s">
        <v>35</v>
      </c>
      <c r="R12" s="1282"/>
      <c r="S12" s="1282"/>
      <c r="T12" s="1307">
        <v>4255.2440000000206</v>
      </c>
      <c r="U12" s="1308"/>
      <c r="V12" s="1308"/>
      <c r="W12" s="1308"/>
      <c r="X12" s="1308"/>
      <c r="Y12" s="1309"/>
      <c r="Z12" s="1330">
        <v>1.6907200000000001E-2</v>
      </c>
      <c r="AA12" s="1331"/>
      <c r="AB12" s="1331"/>
      <c r="AC12" s="1332"/>
      <c r="AD12" s="1344">
        <f t="shared" si="0"/>
        <v>74</v>
      </c>
      <c r="AE12" s="1345"/>
      <c r="AF12" s="1345"/>
      <c r="AG12" s="1346"/>
      <c r="AH12" s="1344">
        <f t="shared" si="1"/>
        <v>74</v>
      </c>
      <c r="AI12" s="1345"/>
      <c r="AJ12" s="1345"/>
      <c r="AK12" s="1346"/>
      <c r="AL12" s="1344">
        <f t="shared" si="2"/>
        <v>74</v>
      </c>
      <c r="AM12" s="1345"/>
      <c r="AN12" s="1345"/>
      <c r="AO12" s="1346"/>
      <c r="AP12" s="1344">
        <f t="shared" si="3"/>
        <v>18</v>
      </c>
      <c r="AQ12" s="1345"/>
      <c r="AR12" s="1345"/>
      <c r="AS12" s="1346"/>
      <c r="AT12" s="1344">
        <f t="shared" si="8"/>
        <v>74</v>
      </c>
      <c r="AU12" s="1345"/>
      <c r="AV12" s="1345"/>
      <c r="AW12" s="1346"/>
      <c r="AX12" s="33"/>
      <c r="AY12" s="1300"/>
      <c r="AZ12" s="1298"/>
      <c r="BA12" s="1299"/>
      <c r="BB12" s="1353">
        <v>2.8</v>
      </c>
      <c r="BC12" s="1354"/>
      <c r="BD12" s="1355"/>
      <c r="BE12" s="1289"/>
      <c r="BF12" s="1290"/>
      <c r="BG12" s="1291"/>
      <c r="BH12" s="1284">
        <v>14</v>
      </c>
      <c r="BI12" s="1282"/>
      <c r="BJ12" s="40" t="s">
        <v>48</v>
      </c>
      <c r="BK12" s="1282">
        <v>16</v>
      </c>
      <c r="BL12" s="1283"/>
      <c r="BM12" s="1284" t="s">
        <v>35</v>
      </c>
      <c r="BN12" s="1282"/>
      <c r="BO12" s="1282"/>
      <c r="BP12" s="1307">
        <v>6987.2060000000001</v>
      </c>
      <c r="BQ12" s="1308"/>
      <c r="BR12" s="1308"/>
      <c r="BS12" s="1308"/>
      <c r="BT12" s="1308"/>
      <c r="BU12" s="1309"/>
      <c r="BV12" s="1330">
        <v>5.7093900000000003E-2</v>
      </c>
      <c r="BW12" s="1331"/>
      <c r="BX12" s="1331"/>
      <c r="BY12" s="1332"/>
      <c r="BZ12" s="1344">
        <f t="shared" si="9"/>
        <v>0</v>
      </c>
      <c r="CA12" s="1345"/>
      <c r="CB12" s="1345"/>
      <c r="CC12" s="1346"/>
      <c r="CD12" s="1344">
        <f t="shared" si="4"/>
        <v>1</v>
      </c>
      <c r="CE12" s="1345"/>
      <c r="CF12" s="1345"/>
      <c r="CG12" s="1346"/>
      <c r="CH12" s="1344">
        <f t="shared" si="5"/>
        <v>1</v>
      </c>
      <c r="CI12" s="1345"/>
      <c r="CJ12" s="1345"/>
      <c r="CK12" s="1346"/>
      <c r="CL12" s="1344">
        <f t="shared" si="6"/>
        <v>6</v>
      </c>
      <c r="CM12" s="1345"/>
      <c r="CN12" s="1345"/>
      <c r="CO12" s="1346"/>
      <c r="CP12" s="1344">
        <f t="shared" si="7"/>
        <v>0</v>
      </c>
      <c r="CQ12" s="1345"/>
      <c r="CR12" s="1345"/>
      <c r="CS12" s="1346"/>
      <c r="CT12" s="35"/>
      <c r="CU12" s="1288"/>
      <c r="CV12" s="1280"/>
      <c r="CW12" s="1281"/>
      <c r="CX12" s="1410" t="s">
        <v>49</v>
      </c>
      <c r="CY12" s="1411"/>
      <c r="CZ12" s="1412"/>
      <c r="DA12" s="1288"/>
      <c r="DB12" s="1280"/>
      <c r="DC12" s="1281"/>
      <c r="DD12" s="1288" t="s">
        <v>49</v>
      </c>
      <c r="DE12" s="1280"/>
      <c r="DF12" s="43" t="s">
        <v>48</v>
      </c>
      <c r="DG12" s="1280" t="s">
        <v>49</v>
      </c>
      <c r="DH12" s="1281"/>
      <c r="DI12" s="1301"/>
      <c r="DJ12" s="1302"/>
      <c r="DK12" s="1303"/>
      <c r="DL12" s="1395"/>
      <c r="DM12" s="1396"/>
      <c r="DN12" s="1396"/>
      <c r="DO12" s="1396"/>
      <c r="DP12" s="1396"/>
      <c r="DQ12" s="1397"/>
      <c r="DR12" s="1404"/>
      <c r="DS12" s="1405"/>
      <c r="DT12" s="1405"/>
      <c r="DU12" s="1406"/>
      <c r="DV12" s="1421"/>
      <c r="DW12" s="1422"/>
      <c r="DX12" s="1422"/>
      <c r="DY12" s="1423"/>
      <c r="DZ12" s="44"/>
      <c r="EA12" s="44"/>
      <c r="EB12" s="44"/>
      <c r="EC12" s="44"/>
      <c r="ED12" s="1421"/>
      <c r="EE12" s="1422"/>
      <c r="EF12" s="1422"/>
      <c r="EG12" s="1423"/>
    </row>
    <row r="13" spans="3:137" s="38" customFormat="1" ht="15" customHeight="1" x14ac:dyDescent="0.15">
      <c r="C13" s="1300"/>
      <c r="D13" s="1298"/>
      <c r="E13" s="1299"/>
      <c r="F13" s="1353">
        <v>2.8</v>
      </c>
      <c r="G13" s="1354"/>
      <c r="H13" s="1355"/>
      <c r="I13" s="1285"/>
      <c r="J13" s="1286"/>
      <c r="K13" s="1287"/>
      <c r="L13" s="1288">
        <v>14</v>
      </c>
      <c r="M13" s="1280"/>
      <c r="N13" s="43" t="s">
        <v>48</v>
      </c>
      <c r="O13" s="1280">
        <v>16</v>
      </c>
      <c r="P13" s="1281"/>
      <c r="Q13" s="1288" t="s">
        <v>36</v>
      </c>
      <c r="R13" s="1280"/>
      <c r="S13" s="1280"/>
      <c r="T13" s="1310">
        <v>16418.137000000024</v>
      </c>
      <c r="U13" s="1311"/>
      <c r="V13" s="1311"/>
      <c r="W13" s="1311"/>
      <c r="X13" s="1311"/>
      <c r="Y13" s="1312"/>
      <c r="Z13" s="1333">
        <v>6.52335E-2</v>
      </c>
      <c r="AA13" s="1334"/>
      <c r="AB13" s="1334"/>
      <c r="AC13" s="1335"/>
      <c r="AD13" s="1338">
        <f t="shared" si="0"/>
        <v>287</v>
      </c>
      <c r="AE13" s="1339"/>
      <c r="AF13" s="1339"/>
      <c r="AG13" s="1340"/>
      <c r="AH13" s="1338">
        <f t="shared" si="1"/>
        <v>287</v>
      </c>
      <c r="AI13" s="1339"/>
      <c r="AJ13" s="1339"/>
      <c r="AK13" s="1340"/>
      <c r="AL13" s="1338">
        <f t="shared" si="2"/>
        <v>287</v>
      </c>
      <c r="AM13" s="1339"/>
      <c r="AN13" s="1339"/>
      <c r="AO13" s="1340"/>
      <c r="AP13" s="1338">
        <f t="shared" si="3"/>
        <v>5</v>
      </c>
      <c r="AQ13" s="1339"/>
      <c r="AR13" s="1339"/>
      <c r="AS13" s="1340"/>
      <c r="AT13" s="1338">
        <f t="shared" si="8"/>
        <v>287</v>
      </c>
      <c r="AU13" s="1339"/>
      <c r="AV13" s="1339"/>
      <c r="AW13" s="1340"/>
      <c r="AX13" s="33"/>
      <c r="AY13" s="1300"/>
      <c r="AZ13" s="1298"/>
      <c r="BA13" s="1299"/>
      <c r="BB13" s="1353">
        <v>2.8</v>
      </c>
      <c r="BC13" s="1354"/>
      <c r="BD13" s="1355"/>
      <c r="BE13" s="1285"/>
      <c r="BF13" s="1286"/>
      <c r="BG13" s="1287"/>
      <c r="BH13" s="1288">
        <v>14</v>
      </c>
      <c r="BI13" s="1280"/>
      <c r="BJ13" s="43" t="s">
        <v>48</v>
      </c>
      <c r="BK13" s="1280">
        <v>16</v>
      </c>
      <c r="BL13" s="1281"/>
      <c r="BM13" s="1288" t="s">
        <v>36</v>
      </c>
      <c r="BN13" s="1280"/>
      <c r="BO13" s="1280"/>
      <c r="BP13" s="1310">
        <v>8267.8560000000161</v>
      </c>
      <c r="BQ13" s="1311"/>
      <c r="BR13" s="1311"/>
      <c r="BS13" s="1311"/>
      <c r="BT13" s="1311"/>
      <c r="BU13" s="1312"/>
      <c r="BV13" s="1333">
        <v>6.7558400000000005E-2</v>
      </c>
      <c r="BW13" s="1334"/>
      <c r="BX13" s="1334"/>
      <c r="BY13" s="1335"/>
      <c r="BZ13" s="1338">
        <f t="shared" si="9"/>
        <v>0</v>
      </c>
      <c r="CA13" s="1339"/>
      <c r="CB13" s="1339"/>
      <c r="CC13" s="1340"/>
      <c r="CD13" s="1338">
        <f t="shared" si="4"/>
        <v>1</v>
      </c>
      <c r="CE13" s="1339"/>
      <c r="CF13" s="1339"/>
      <c r="CG13" s="1340"/>
      <c r="CH13" s="1338">
        <f t="shared" si="5"/>
        <v>1</v>
      </c>
      <c r="CI13" s="1339"/>
      <c r="CJ13" s="1339"/>
      <c r="CK13" s="1340"/>
      <c r="CL13" s="1338">
        <f t="shared" si="6"/>
        <v>3</v>
      </c>
      <c r="CM13" s="1339"/>
      <c r="CN13" s="1339"/>
      <c r="CO13" s="1340"/>
      <c r="CP13" s="1338">
        <f t="shared" si="7"/>
        <v>0</v>
      </c>
      <c r="CQ13" s="1339"/>
      <c r="CR13" s="1339"/>
      <c r="CS13" s="1340"/>
      <c r="CT13" s="35"/>
      <c r="CU13" s="1294" t="s">
        <v>40</v>
      </c>
      <c r="CV13" s="1295"/>
      <c r="CW13" s="1295"/>
      <c r="CX13" s="1295"/>
      <c r="CY13" s="1295"/>
      <c r="CZ13" s="1295"/>
      <c r="DA13" s="1295"/>
      <c r="DB13" s="1295"/>
      <c r="DC13" s="1295"/>
      <c r="DD13" s="1295"/>
      <c r="DE13" s="1295"/>
      <c r="DF13" s="1295"/>
      <c r="DG13" s="1295"/>
      <c r="DH13" s="1295"/>
      <c r="DI13" s="1295"/>
      <c r="DJ13" s="1295"/>
      <c r="DK13" s="1296"/>
      <c r="DL13" s="1380">
        <f>SUM($DL$8)</f>
        <v>248403.81299999999</v>
      </c>
      <c r="DM13" s="1381"/>
      <c r="DN13" s="1381"/>
      <c r="DO13" s="1381"/>
      <c r="DP13" s="1381"/>
      <c r="DQ13" s="1382"/>
      <c r="DR13" s="1383">
        <f>SUM($DR$8)</f>
        <v>1</v>
      </c>
      <c r="DS13" s="1384"/>
      <c r="DT13" s="1384"/>
      <c r="DU13" s="1385"/>
      <c r="DV13" s="1360">
        <f>IF($DV$7="","",SUM($DV$8))</f>
        <v>4200</v>
      </c>
      <c r="DW13" s="1361"/>
      <c r="DX13" s="1361"/>
      <c r="DY13" s="1362"/>
      <c r="DZ13" s="39"/>
      <c r="EA13" s="39"/>
      <c r="EB13" s="39"/>
      <c r="EC13" s="39"/>
      <c r="ED13" s="1386">
        <f>IF($DV$7="","",SUM($DV$8))</f>
        <v>4200</v>
      </c>
      <c r="EE13" s="1387"/>
      <c r="EF13" s="1387"/>
      <c r="EG13" s="1388"/>
    </row>
    <row r="14" spans="3:137" s="38" customFormat="1" ht="15" customHeight="1" x14ac:dyDescent="0.15">
      <c r="C14" s="1300"/>
      <c r="D14" s="1298"/>
      <c r="E14" s="1299"/>
      <c r="F14" s="1353">
        <v>2.8</v>
      </c>
      <c r="G14" s="1354"/>
      <c r="H14" s="1355"/>
      <c r="I14" s="1292" t="s">
        <v>229</v>
      </c>
      <c r="J14" s="1275"/>
      <c r="K14" s="1276"/>
      <c r="L14" s="1277">
        <v>18</v>
      </c>
      <c r="M14" s="1278"/>
      <c r="N14" s="36" t="s">
        <v>48</v>
      </c>
      <c r="O14" s="1278">
        <v>22</v>
      </c>
      <c r="P14" s="1279"/>
      <c r="Q14" s="1277" t="s">
        <v>33</v>
      </c>
      <c r="R14" s="1278"/>
      <c r="S14" s="1278"/>
      <c r="T14" s="1313">
        <v>2092.5619999999999</v>
      </c>
      <c r="U14" s="1314"/>
      <c r="V14" s="1314"/>
      <c r="W14" s="1314"/>
      <c r="X14" s="1314"/>
      <c r="Y14" s="1315"/>
      <c r="Z14" s="1336">
        <v>8.3143000000000002E-3</v>
      </c>
      <c r="AA14" s="1337"/>
      <c r="AB14" s="1328"/>
      <c r="AC14" s="1329"/>
      <c r="AD14" s="1347">
        <f t="shared" si="0"/>
        <v>37</v>
      </c>
      <c r="AE14" s="1348"/>
      <c r="AF14" s="1348"/>
      <c r="AG14" s="1349"/>
      <c r="AH14" s="1347">
        <f t="shared" si="1"/>
        <v>37</v>
      </c>
      <c r="AI14" s="1348"/>
      <c r="AJ14" s="1348"/>
      <c r="AK14" s="1349"/>
      <c r="AL14" s="1347">
        <f t="shared" si="2"/>
        <v>37</v>
      </c>
      <c r="AM14" s="1348"/>
      <c r="AN14" s="1348"/>
      <c r="AO14" s="1349"/>
      <c r="AP14" s="1347">
        <f t="shared" si="3"/>
        <v>28</v>
      </c>
      <c r="AQ14" s="1348"/>
      <c r="AR14" s="1348"/>
      <c r="AS14" s="1349"/>
      <c r="AT14" s="1347">
        <f t="shared" si="8"/>
        <v>37</v>
      </c>
      <c r="AU14" s="1348"/>
      <c r="AV14" s="1348"/>
      <c r="AW14" s="1349"/>
      <c r="AX14" s="33"/>
      <c r="AY14" s="1300"/>
      <c r="AZ14" s="1298"/>
      <c r="BA14" s="1299"/>
      <c r="BB14" s="1353">
        <v>2.8</v>
      </c>
      <c r="BC14" s="1354"/>
      <c r="BD14" s="1355"/>
      <c r="BE14" s="1292" t="s">
        <v>229</v>
      </c>
      <c r="BF14" s="1275"/>
      <c r="BG14" s="1276"/>
      <c r="BH14" s="1277">
        <v>18</v>
      </c>
      <c r="BI14" s="1278"/>
      <c r="BJ14" s="36" t="s">
        <v>48</v>
      </c>
      <c r="BK14" s="1278">
        <v>22</v>
      </c>
      <c r="BL14" s="1279"/>
      <c r="BM14" s="1277" t="s">
        <v>33</v>
      </c>
      <c r="BN14" s="1278"/>
      <c r="BO14" s="1278"/>
      <c r="BP14" s="1313">
        <v>3393.646000000002</v>
      </c>
      <c r="BQ14" s="1314"/>
      <c r="BR14" s="1314"/>
      <c r="BS14" s="1314"/>
      <c r="BT14" s="1320"/>
      <c r="BU14" s="1321"/>
      <c r="BV14" s="1336">
        <v>2.77302E-2</v>
      </c>
      <c r="BW14" s="1337"/>
      <c r="BX14" s="1337"/>
      <c r="BY14" s="1356"/>
      <c r="BZ14" s="1347">
        <f t="shared" si="9"/>
        <v>0</v>
      </c>
      <c r="CA14" s="1348"/>
      <c r="CB14" s="1348"/>
      <c r="CC14" s="1349"/>
      <c r="CD14" s="1347">
        <f t="shared" si="4"/>
        <v>1</v>
      </c>
      <c r="CE14" s="1348"/>
      <c r="CF14" s="1348"/>
      <c r="CG14" s="1349"/>
      <c r="CH14" s="1347">
        <f t="shared" si="5"/>
        <v>1</v>
      </c>
      <c r="CI14" s="1348"/>
      <c r="CJ14" s="1348"/>
      <c r="CK14" s="1349"/>
      <c r="CL14" s="1347">
        <f t="shared" si="6"/>
        <v>17</v>
      </c>
      <c r="CM14" s="1348"/>
      <c r="CN14" s="1348"/>
      <c r="CO14" s="1349"/>
      <c r="CP14" s="1347">
        <f t="shared" si="7"/>
        <v>0</v>
      </c>
      <c r="CQ14" s="1348"/>
      <c r="CR14" s="1348"/>
      <c r="CS14" s="1349"/>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300"/>
      <c r="D15" s="1298"/>
      <c r="E15" s="1299"/>
      <c r="F15" s="1353">
        <v>2.8</v>
      </c>
      <c r="G15" s="1354"/>
      <c r="H15" s="1355"/>
      <c r="I15" s="1289"/>
      <c r="J15" s="1290"/>
      <c r="K15" s="1291"/>
      <c r="L15" s="1284">
        <v>18</v>
      </c>
      <c r="M15" s="1282"/>
      <c r="N15" s="40" t="s">
        <v>48</v>
      </c>
      <c r="O15" s="1282">
        <v>22</v>
      </c>
      <c r="P15" s="1283"/>
      <c r="Q15" s="1284" t="s">
        <v>34</v>
      </c>
      <c r="R15" s="1282"/>
      <c r="S15" s="1282"/>
      <c r="T15" s="1307">
        <v>7590.9490000000005</v>
      </c>
      <c r="U15" s="1308"/>
      <c r="V15" s="1308"/>
      <c r="W15" s="1308"/>
      <c r="X15" s="1308"/>
      <c r="Y15" s="1309"/>
      <c r="Z15" s="1330">
        <v>3.0160800000000001E-2</v>
      </c>
      <c r="AA15" s="1331"/>
      <c r="AB15" s="1331"/>
      <c r="AC15" s="1332"/>
      <c r="AD15" s="1344">
        <f t="shared" si="0"/>
        <v>133</v>
      </c>
      <c r="AE15" s="1345"/>
      <c r="AF15" s="1345"/>
      <c r="AG15" s="1346"/>
      <c r="AH15" s="1344">
        <f t="shared" si="1"/>
        <v>133</v>
      </c>
      <c r="AI15" s="1345"/>
      <c r="AJ15" s="1345"/>
      <c r="AK15" s="1346"/>
      <c r="AL15" s="1344">
        <f t="shared" si="2"/>
        <v>133</v>
      </c>
      <c r="AM15" s="1345"/>
      <c r="AN15" s="1345"/>
      <c r="AO15" s="1346"/>
      <c r="AP15" s="1344">
        <f t="shared" si="3"/>
        <v>12</v>
      </c>
      <c r="AQ15" s="1345"/>
      <c r="AR15" s="1345"/>
      <c r="AS15" s="1346"/>
      <c r="AT15" s="1344">
        <f t="shared" si="8"/>
        <v>133</v>
      </c>
      <c r="AU15" s="1345"/>
      <c r="AV15" s="1345"/>
      <c r="AW15" s="1346"/>
      <c r="AX15" s="33"/>
      <c r="AY15" s="1300"/>
      <c r="AZ15" s="1298"/>
      <c r="BA15" s="1299"/>
      <c r="BB15" s="1353">
        <v>2.8</v>
      </c>
      <c r="BC15" s="1354"/>
      <c r="BD15" s="1355"/>
      <c r="BE15" s="1289"/>
      <c r="BF15" s="1290"/>
      <c r="BG15" s="1291"/>
      <c r="BH15" s="1284">
        <v>18</v>
      </c>
      <c r="BI15" s="1282"/>
      <c r="BJ15" s="40" t="s">
        <v>48</v>
      </c>
      <c r="BK15" s="1282">
        <v>22</v>
      </c>
      <c r="BL15" s="1283"/>
      <c r="BM15" s="1284" t="s">
        <v>34</v>
      </c>
      <c r="BN15" s="1282"/>
      <c r="BO15" s="1282"/>
      <c r="BP15" s="1307">
        <v>4465.400000000006</v>
      </c>
      <c r="BQ15" s="1308"/>
      <c r="BR15" s="1308"/>
      <c r="BS15" s="1308"/>
      <c r="BT15" s="1308"/>
      <c r="BU15" s="1309"/>
      <c r="BV15" s="1330">
        <v>3.6487699999999998E-2</v>
      </c>
      <c r="BW15" s="1331"/>
      <c r="BX15" s="1331"/>
      <c r="BY15" s="1332"/>
      <c r="BZ15" s="1344">
        <f t="shared" si="9"/>
        <v>0</v>
      </c>
      <c r="CA15" s="1345"/>
      <c r="CB15" s="1345"/>
      <c r="CC15" s="1346"/>
      <c r="CD15" s="1344">
        <f t="shared" si="4"/>
        <v>1</v>
      </c>
      <c r="CE15" s="1345"/>
      <c r="CF15" s="1345"/>
      <c r="CG15" s="1346"/>
      <c r="CH15" s="1344">
        <f t="shared" si="5"/>
        <v>1</v>
      </c>
      <c r="CI15" s="1345"/>
      <c r="CJ15" s="1345"/>
      <c r="CK15" s="1346"/>
      <c r="CL15" s="1344">
        <f t="shared" si="6"/>
        <v>13</v>
      </c>
      <c r="CM15" s="1345"/>
      <c r="CN15" s="1345"/>
      <c r="CO15" s="1346"/>
      <c r="CP15" s="1344">
        <f t="shared" si="7"/>
        <v>0</v>
      </c>
      <c r="CQ15" s="1345"/>
      <c r="CR15" s="1345"/>
      <c r="CS15" s="1346"/>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300"/>
      <c r="D16" s="1298"/>
      <c r="E16" s="1299"/>
      <c r="F16" s="1353">
        <v>2.8</v>
      </c>
      <c r="G16" s="1354"/>
      <c r="H16" s="1355"/>
      <c r="I16" s="1289"/>
      <c r="J16" s="1290"/>
      <c r="K16" s="1291"/>
      <c r="L16" s="1284">
        <v>18</v>
      </c>
      <c r="M16" s="1282"/>
      <c r="N16" s="40" t="s">
        <v>48</v>
      </c>
      <c r="O16" s="1282">
        <v>22</v>
      </c>
      <c r="P16" s="1283"/>
      <c r="Q16" s="1284" t="s">
        <v>35</v>
      </c>
      <c r="R16" s="1282"/>
      <c r="S16" s="1282"/>
      <c r="T16" s="1307">
        <v>8292.3789999999935</v>
      </c>
      <c r="U16" s="1308"/>
      <c r="V16" s="1308"/>
      <c r="W16" s="1308"/>
      <c r="X16" s="1308"/>
      <c r="Y16" s="1309"/>
      <c r="Z16" s="1330">
        <v>3.2947799999999999E-2</v>
      </c>
      <c r="AA16" s="1331"/>
      <c r="AB16" s="1331"/>
      <c r="AC16" s="1332"/>
      <c r="AD16" s="1344">
        <f t="shared" si="0"/>
        <v>145</v>
      </c>
      <c r="AE16" s="1345"/>
      <c r="AF16" s="1345"/>
      <c r="AG16" s="1346"/>
      <c r="AH16" s="1344">
        <f t="shared" si="1"/>
        <v>145</v>
      </c>
      <c r="AI16" s="1345"/>
      <c r="AJ16" s="1345"/>
      <c r="AK16" s="1346"/>
      <c r="AL16" s="1344">
        <f t="shared" si="2"/>
        <v>145</v>
      </c>
      <c r="AM16" s="1345"/>
      <c r="AN16" s="1345"/>
      <c r="AO16" s="1346"/>
      <c r="AP16" s="1344">
        <f t="shared" si="3"/>
        <v>9</v>
      </c>
      <c r="AQ16" s="1345"/>
      <c r="AR16" s="1345"/>
      <c r="AS16" s="1346"/>
      <c r="AT16" s="1344">
        <f t="shared" si="8"/>
        <v>145</v>
      </c>
      <c r="AU16" s="1345"/>
      <c r="AV16" s="1345"/>
      <c r="AW16" s="1346"/>
      <c r="AX16" s="33"/>
      <c r="AY16" s="1300"/>
      <c r="AZ16" s="1298"/>
      <c r="BA16" s="1299"/>
      <c r="BB16" s="1353">
        <v>2.8</v>
      </c>
      <c r="BC16" s="1354"/>
      <c r="BD16" s="1355"/>
      <c r="BE16" s="1289"/>
      <c r="BF16" s="1290"/>
      <c r="BG16" s="1291"/>
      <c r="BH16" s="1284">
        <v>18</v>
      </c>
      <c r="BI16" s="1282"/>
      <c r="BJ16" s="40" t="s">
        <v>48</v>
      </c>
      <c r="BK16" s="1282">
        <v>22</v>
      </c>
      <c r="BL16" s="1283"/>
      <c r="BM16" s="1284" t="s">
        <v>35</v>
      </c>
      <c r="BN16" s="1282"/>
      <c r="BO16" s="1282"/>
      <c r="BP16" s="1307">
        <v>6330.994999999999</v>
      </c>
      <c r="BQ16" s="1308"/>
      <c r="BR16" s="1308"/>
      <c r="BS16" s="1308"/>
      <c r="BT16" s="1308"/>
      <c r="BU16" s="1309"/>
      <c r="BV16" s="1330">
        <v>5.1731899999999997E-2</v>
      </c>
      <c r="BW16" s="1331"/>
      <c r="BX16" s="1331"/>
      <c r="BY16" s="1332"/>
      <c r="BZ16" s="1344">
        <f t="shared" si="9"/>
        <v>0</v>
      </c>
      <c r="CA16" s="1345"/>
      <c r="CB16" s="1345"/>
      <c r="CC16" s="1346"/>
      <c r="CD16" s="1344">
        <f t="shared" si="4"/>
        <v>1</v>
      </c>
      <c r="CE16" s="1345"/>
      <c r="CF16" s="1345"/>
      <c r="CG16" s="1346"/>
      <c r="CH16" s="1344">
        <f t="shared" si="5"/>
        <v>1</v>
      </c>
      <c r="CI16" s="1345"/>
      <c r="CJ16" s="1345"/>
      <c r="CK16" s="1346"/>
      <c r="CL16" s="1344">
        <f t="shared" si="6"/>
        <v>7</v>
      </c>
      <c r="CM16" s="1345"/>
      <c r="CN16" s="1345"/>
      <c r="CO16" s="1346"/>
      <c r="CP16" s="1344">
        <f t="shared" si="7"/>
        <v>0</v>
      </c>
      <c r="CQ16" s="1345"/>
      <c r="CR16" s="1345"/>
      <c r="CS16" s="1346"/>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300"/>
      <c r="D17" s="1298"/>
      <c r="E17" s="1299"/>
      <c r="F17" s="1353">
        <v>2.8</v>
      </c>
      <c r="G17" s="1354"/>
      <c r="H17" s="1355"/>
      <c r="I17" s="1285"/>
      <c r="J17" s="1286"/>
      <c r="K17" s="1287"/>
      <c r="L17" s="1288">
        <v>18</v>
      </c>
      <c r="M17" s="1280"/>
      <c r="N17" s="43" t="s">
        <v>48</v>
      </c>
      <c r="O17" s="1280">
        <v>22</v>
      </c>
      <c r="P17" s="1281"/>
      <c r="Q17" s="1288" t="s">
        <v>36</v>
      </c>
      <c r="R17" s="1280"/>
      <c r="S17" s="1280"/>
      <c r="T17" s="1310">
        <v>24114.205999999995</v>
      </c>
      <c r="U17" s="1311"/>
      <c r="V17" s="1311"/>
      <c r="W17" s="1311"/>
      <c r="X17" s="1311"/>
      <c r="Y17" s="1312"/>
      <c r="Z17" s="1333">
        <v>9.5811999999999994E-2</v>
      </c>
      <c r="AA17" s="1334"/>
      <c r="AB17" s="1334"/>
      <c r="AC17" s="1335"/>
      <c r="AD17" s="1338">
        <f t="shared" si="0"/>
        <v>422</v>
      </c>
      <c r="AE17" s="1339"/>
      <c r="AF17" s="1339"/>
      <c r="AG17" s="1340"/>
      <c r="AH17" s="1338">
        <f t="shared" si="1"/>
        <v>422</v>
      </c>
      <c r="AI17" s="1339"/>
      <c r="AJ17" s="1339"/>
      <c r="AK17" s="1340"/>
      <c r="AL17" s="1338">
        <f t="shared" si="2"/>
        <v>422</v>
      </c>
      <c r="AM17" s="1339"/>
      <c r="AN17" s="1339"/>
      <c r="AO17" s="1340"/>
      <c r="AP17" s="1338">
        <f t="shared" si="3"/>
        <v>3</v>
      </c>
      <c r="AQ17" s="1339"/>
      <c r="AR17" s="1339"/>
      <c r="AS17" s="1340"/>
      <c r="AT17" s="1338">
        <f t="shared" si="8"/>
        <v>421</v>
      </c>
      <c r="AU17" s="1339"/>
      <c r="AV17" s="1339"/>
      <c r="AW17" s="1340"/>
      <c r="AX17" s="33"/>
      <c r="AY17" s="1300"/>
      <c r="AZ17" s="1298"/>
      <c r="BA17" s="1299"/>
      <c r="BB17" s="1353">
        <v>2.8</v>
      </c>
      <c r="BC17" s="1354"/>
      <c r="BD17" s="1355"/>
      <c r="BE17" s="1285"/>
      <c r="BF17" s="1286"/>
      <c r="BG17" s="1287"/>
      <c r="BH17" s="1288">
        <v>18</v>
      </c>
      <c r="BI17" s="1280"/>
      <c r="BJ17" s="43" t="s">
        <v>48</v>
      </c>
      <c r="BK17" s="1280">
        <v>22</v>
      </c>
      <c r="BL17" s="1281"/>
      <c r="BM17" s="1288" t="s">
        <v>36</v>
      </c>
      <c r="BN17" s="1280"/>
      <c r="BO17" s="1280"/>
      <c r="BP17" s="1310">
        <v>7530.7760000000098</v>
      </c>
      <c r="BQ17" s="1311"/>
      <c r="BR17" s="1311"/>
      <c r="BS17" s="1311"/>
      <c r="BT17" s="1311"/>
      <c r="BU17" s="1312"/>
      <c r="BV17" s="1333">
        <v>6.15355E-2</v>
      </c>
      <c r="BW17" s="1334"/>
      <c r="BX17" s="1334"/>
      <c r="BY17" s="1335"/>
      <c r="BZ17" s="1338">
        <f t="shared" si="9"/>
        <v>0</v>
      </c>
      <c r="CA17" s="1339"/>
      <c r="CB17" s="1339"/>
      <c r="CC17" s="1340"/>
      <c r="CD17" s="1338">
        <f t="shared" si="4"/>
        <v>1</v>
      </c>
      <c r="CE17" s="1339"/>
      <c r="CF17" s="1339"/>
      <c r="CG17" s="1340"/>
      <c r="CH17" s="1338">
        <f t="shared" si="5"/>
        <v>1</v>
      </c>
      <c r="CI17" s="1339"/>
      <c r="CJ17" s="1339"/>
      <c r="CK17" s="1340"/>
      <c r="CL17" s="1338">
        <f t="shared" si="6"/>
        <v>5</v>
      </c>
      <c r="CM17" s="1339"/>
      <c r="CN17" s="1339"/>
      <c r="CO17" s="1340"/>
      <c r="CP17" s="1338">
        <f t="shared" si="7"/>
        <v>0</v>
      </c>
      <c r="CQ17" s="1339"/>
      <c r="CR17" s="1339"/>
      <c r="CS17" s="1340"/>
    </row>
    <row r="18" spans="3:97" s="38" customFormat="1" ht="15" customHeight="1" x14ac:dyDescent="0.15">
      <c r="C18" s="1300"/>
      <c r="D18" s="1298"/>
      <c r="E18" s="1299"/>
      <c r="F18" s="1353">
        <v>2.8</v>
      </c>
      <c r="G18" s="1354"/>
      <c r="H18" s="1355"/>
      <c r="I18" s="1292" t="s">
        <v>230</v>
      </c>
      <c r="J18" s="1275"/>
      <c r="K18" s="1276"/>
      <c r="L18" s="1277">
        <v>24</v>
      </c>
      <c r="M18" s="1278"/>
      <c r="N18" s="36" t="s">
        <v>48</v>
      </c>
      <c r="O18" s="1278">
        <v>28</v>
      </c>
      <c r="P18" s="1279"/>
      <c r="Q18" s="1277" t="s">
        <v>33</v>
      </c>
      <c r="R18" s="1278"/>
      <c r="S18" s="1278"/>
      <c r="T18" s="1313">
        <v>891.94699999999978</v>
      </c>
      <c r="U18" s="1314"/>
      <c r="V18" s="1314"/>
      <c r="W18" s="1314"/>
      <c r="X18" s="1314"/>
      <c r="Y18" s="1315"/>
      <c r="Z18" s="1336">
        <v>3.5439E-3</v>
      </c>
      <c r="AA18" s="1337"/>
      <c r="AB18" s="1328"/>
      <c r="AC18" s="1329"/>
      <c r="AD18" s="1347">
        <f t="shared" si="0"/>
        <v>16</v>
      </c>
      <c r="AE18" s="1348"/>
      <c r="AF18" s="1348"/>
      <c r="AG18" s="1349"/>
      <c r="AH18" s="1347">
        <f t="shared" si="1"/>
        <v>16</v>
      </c>
      <c r="AI18" s="1348"/>
      <c r="AJ18" s="1348"/>
      <c r="AK18" s="1349"/>
      <c r="AL18" s="1347">
        <f t="shared" si="2"/>
        <v>16</v>
      </c>
      <c r="AM18" s="1348"/>
      <c r="AN18" s="1348"/>
      <c r="AO18" s="1349"/>
      <c r="AP18" s="1347">
        <f t="shared" si="3"/>
        <v>34</v>
      </c>
      <c r="AQ18" s="1348"/>
      <c r="AR18" s="1348"/>
      <c r="AS18" s="1349"/>
      <c r="AT18" s="1347">
        <f t="shared" si="8"/>
        <v>16</v>
      </c>
      <c r="AU18" s="1348"/>
      <c r="AV18" s="1348"/>
      <c r="AW18" s="1349"/>
      <c r="AX18" s="33"/>
      <c r="AY18" s="1300"/>
      <c r="AZ18" s="1298"/>
      <c r="BA18" s="1299"/>
      <c r="BB18" s="1353">
        <v>2.8</v>
      </c>
      <c r="BC18" s="1354"/>
      <c r="BD18" s="1355"/>
      <c r="BE18" s="1292" t="s">
        <v>230</v>
      </c>
      <c r="BF18" s="1275"/>
      <c r="BG18" s="1276"/>
      <c r="BH18" s="1277">
        <v>24</v>
      </c>
      <c r="BI18" s="1278"/>
      <c r="BJ18" s="36" t="s">
        <v>48</v>
      </c>
      <c r="BK18" s="1278">
        <v>28</v>
      </c>
      <c r="BL18" s="1279"/>
      <c r="BM18" s="1277" t="s">
        <v>33</v>
      </c>
      <c r="BN18" s="1278"/>
      <c r="BO18" s="1278"/>
      <c r="BP18" s="1313">
        <v>311.83200000000016</v>
      </c>
      <c r="BQ18" s="1314"/>
      <c r="BR18" s="1314"/>
      <c r="BS18" s="1314"/>
      <c r="BT18" s="1320"/>
      <c r="BU18" s="1321"/>
      <c r="BV18" s="1336">
        <v>2.5479999999999999E-3</v>
      </c>
      <c r="BW18" s="1337"/>
      <c r="BX18" s="1337"/>
      <c r="BY18" s="1356"/>
      <c r="BZ18" s="1347">
        <f t="shared" si="9"/>
        <v>0</v>
      </c>
      <c r="CA18" s="1348"/>
      <c r="CB18" s="1348"/>
      <c r="CC18" s="1349"/>
      <c r="CD18" s="1347">
        <f t="shared" si="4"/>
        <v>1</v>
      </c>
      <c r="CE18" s="1348"/>
      <c r="CF18" s="1348"/>
      <c r="CG18" s="1349"/>
      <c r="CH18" s="1347">
        <f t="shared" si="5"/>
        <v>1</v>
      </c>
      <c r="CI18" s="1348"/>
      <c r="CJ18" s="1348"/>
      <c r="CK18" s="1349"/>
      <c r="CL18" s="1347">
        <f t="shared" si="6"/>
        <v>30</v>
      </c>
      <c r="CM18" s="1348"/>
      <c r="CN18" s="1348"/>
      <c r="CO18" s="1349"/>
      <c r="CP18" s="1347">
        <f t="shared" si="7"/>
        <v>0</v>
      </c>
      <c r="CQ18" s="1348"/>
      <c r="CR18" s="1348"/>
      <c r="CS18" s="1349"/>
    </row>
    <row r="19" spans="3:97" s="38" customFormat="1" ht="15" customHeight="1" x14ac:dyDescent="0.15">
      <c r="C19" s="1300"/>
      <c r="D19" s="1298"/>
      <c r="E19" s="1299"/>
      <c r="F19" s="1353">
        <v>2.8</v>
      </c>
      <c r="G19" s="1354"/>
      <c r="H19" s="1355"/>
      <c r="I19" s="1289"/>
      <c r="J19" s="1290"/>
      <c r="K19" s="1291"/>
      <c r="L19" s="1284">
        <v>24</v>
      </c>
      <c r="M19" s="1282"/>
      <c r="N19" s="40" t="s">
        <v>48</v>
      </c>
      <c r="O19" s="1282">
        <v>28</v>
      </c>
      <c r="P19" s="1283"/>
      <c r="Q19" s="1284" t="s">
        <v>34</v>
      </c>
      <c r="R19" s="1282"/>
      <c r="S19" s="1282"/>
      <c r="T19" s="1307">
        <v>2451.8710000000001</v>
      </c>
      <c r="U19" s="1308"/>
      <c r="V19" s="1308"/>
      <c r="W19" s="1308"/>
      <c r="X19" s="1308"/>
      <c r="Y19" s="1309"/>
      <c r="Z19" s="1330">
        <v>9.7418999999999995E-3</v>
      </c>
      <c r="AA19" s="1331"/>
      <c r="AB19" s="1331"/>
      <c r="AC19" s="1332"/>
      <c r="AD19" s="1344">
        <f t="shared" si="0"/>
        <v>43</v>
      </c>
      <c r="AE19" s="1345"/>
      <c r="AF19" s="1345"/>
      <c r="AG19" s="1346"/>
      <c r="AH19" s="1344">
        <f t="shared" si="1"/>
        <v>43</v>
      </c>
      <c r="AI19" s="1345"/>
      <c r="AJ19" s="1345"/>
      <c r="AK19" s="1346"/>
      <c r="AL19" s="1344">
        <f t="shared" si="2"/>
        <v>43</v>
      </c>
      <c r="AM19" s="1345"/>
      <c r="AN19" s="1345"/>
      <c r="AO19" s="1346"/>
      <c r="AP19" s="1344">
        <f t="shared" si="3"/>
        <v>26</v>
      </c>
      <c r="AQ19" s="1345"/>
      <c r="AR19" s="1345"/>
      <c r="AS19" s="1346"/>
      <c r="AT19" s="1344">
        <f t="shared" si="8"/>
        <v>43</v>
      </c>
      <c r="AU19" s="1345"/>
      <c r="AV19" s="1345"/>
      <c r="AW19" s="1346"/>
      <c r="AX19" s="33"/>
      <c r="AY19" s="1300"/>
      <c r="AZ19" s="1298"/>
      <c r="BA19" s="1299"/>
      <c r="BB19" s="1353">
        <v>2.8</v>
      </c>
      <c r="BC19" s="1354"/>
      <c r="BD19" s="1355"/>
      <c r="BE19" s="1289"/>
      <c r="BF19" s="1290"/>
      <c r="BG19" s="1291"/>
      <c r="BH19" s="1284">
        <v>24</v>
      </c>
      <c r="BI19" s="1282"/>
      <c r="BJ19" s="40" t="s">
        <v>48</v>
      </c>
      <c r="BK19" s="1282">
        <v>28</v>
      </c>
      <c r="BL19" s="1283"/>
      <c r="BM19" s="1284" t="s">
        <v>34</v>
      </c>
      <c r="BN19" s="1282"/>
      <c r="BO19" s="1282"/>
      <c r="BP19" s="1307">
        <v>542.90399999999977</v>
      </c>
      <c r="BQ19" s="1308"/>
      <c r="BR19" s="1308"/>
      <c r="BS19" s="1308"/>
      <c r="BT19" s="1308"/>
      <c r="BU19" s="1309"/>
      <c r="BV19" s="1330">
        <v>4.4362000000000004E-3</v>
      </c>
      <c r="BW19" s="1331"/>
      <c r="BX19" s="1331"/>
      <c r="BY19" s="1332"/>
      <c r="BZ19" s="1344">
        <f t="shared" si="9"/>
        <v>0</v>
      </c>
      <c r="CA19" s="1345"/>
      <c r="CB19" s="1345"/>
      <c r="CC19" s="1346"/>
      <c r="CD19" s="1344">
        <f t="shared" si="4"/>
        <v>1</v>
      </c>
      <c r="CE19" s="1345"/>
      <c r="CF19" s="1345"/>
      <c r="CG19" s="1346"/>
      <c r="CH19" s="1344">
        <f t="shared" si="5"/>
        <v>1</v>
      </c>
      <c r="CI19" s="1345"/>
      <c r="CJ19" s="1345"/>
      <c r="CK19" s="1346"/>
      <c r="CL19" s="1344">
        <f t="shared" si="6"/>
        <v>27</v>
      </c>
      <c r="CM19" s="1345"/>
      <c r="CN19" s="1345"/>
      <c r="CO19" s="1346"/>
      <c r="CP19" s="1344">
        <f t="shared" si="7"/>
        <v>0</v>
      </c>
      <c r="CQ19" s="1345"/>
      <c r="CR19" s="1345"/>
      <c r="CS19" s="1346"/>
    </row>
    <row r="20" spans="3:97" s="38" customFormat="1" ht="15" customHeight="1" x14ac:dyDescent="0.15">
      <c r="C20" s="1300"/>
      <c r="D20" s="1298"/>
      <c r="E20" s="1299"/>
      <c r="F20" s="1353">
        <v>2.8</v>
      </c>
      <c r="G20" s="1354"/>
      <c r="H20" s="1355"/>
      <c r="I20" s="1289"/>
      <c r="J20" s="1290"/>
      <c r="K20" s="1291"/>
      <c r="L20" s="1284">
        <v>24</v>
      </c>
      <c r="M20" s="1282"/>
      <c r="N20" s="40" t="s">
        <v>48</v>
      </c>
      <c r="O20" s="1282">
        <v>28</v>
      </c>
      <c r="P20" s="1283"/>
      <c r="Q20" s="1284" t="s">
        <v>35</v>
      </c>
      <c r="R20" s="1282"/>
      <c r="S20" s="1282"/>
      <c r="T20" s="1307">
        <v>3221.8779999999942</v>
      </c>
      <c r="U20" s="1308"/>
      <c r="V20" s="1308"/>
      <c r="W20" s="1308"/>
      <c r="X20" s="1308"/>
      <c r="Y20" s="1309"/>
      <c r="Z20" s="1330">
        <v>1.2801399999999999E-2</v>
      </c>
      <c r="AA20" s="1331"/>
      <c r="AB20" s="1331"/>
      <c r="AC20" s="1332"/>
      <c r="AD20" s="1344">
        <f t="shared" si="0"/>
        <v>56</v>
      </c>
      <c r="AE20" s="1345"/>
      <c r="AF20" s="1345"/>
      <c r="AG20" s="1346"/>
      <c r="AH20" s="1344">
        <f t="shared" si="1"/>
        <v>56</v>
      </c>
      <c r="AI20" s="1345"/>
      <c r="AJ20" s="1345"/>
      <c r="AK20" s="1346"/>
      <c r="AL20" s="1344">
        <f t="shared" si="2"/>
        <v>56</v>
      </c>
      <c r="AM20" s="1345"/>
      <c r="AN20" s="1345"/>
      <c r="AO20" s="1346"/>
      <c r="AP20" s="1344">
        <f t="shared" si="3"/>
        <v>21</v>
      </c>
      <c r="AQ20" s="1345"/>
      <c r="AR20" s="1345"/>
      <c r="AS20" s="1346"/>
      <c r="AT20" s="1344">
        <f t="shared" si="8"/>
        <v>56</v>
      </c>
      <c r="AU20" s="1345"/>
      <c r="AV20" s="1345"/>
      <c r="AW20" s="1346"/>
      <c r="AX20" s="33"/>
      <c r="AY20" s="1300"/>
      <c r="AZ20" s="1298"/>
      <c r="BA20" s="1299"/>
      <c r="BB20" s="1353">
        <v>2.8</v>
      </c>
      <c r="BC20" s="1354"/>
      <c r="BD20" s="1355"/>
      <c r="BE20" s="1289"/>
      <c r="BF20" s="1290"/>
      <c r="BG20" s="1291"/>
      <c r="BH20" s="1284">
        <v>24</v>
      </c>
      <c r="BI20" s="1282"/>
      <c r="BJ20" s="40" t="s">
        <v>48</v>
      </c>
      <c r="BK20" s="1282">
        <v>28</v>
      </c>
      <c r="BL20" s="1283"/>
      <c r="BM20" s="1284" t="s">
        <v>35</v>
      </c>
      <c r="BN20" s="1282"/>
      <c r="BO20" s="1282"/>
      <c r="BP20" s="1307">
        <v>765.88299999999913</v>
      </c>
      <c r="BQ20" s="1308"/>
      <c r="BR20" s="1308"/>
      <c r="BS20" s="1308"/>
      <c r="BT20" s="1308"/>
      <c r="BU20" s="1309"/>
      <c r="BV20" s="1330">
        <v>6.2582000000000002E-3</v>
      </c>
      <c r="BW20" s="1331"/>
      <c r="BX20" s="1331"/>
      <c r="BY20" s="1332"/>
      <c r="BZ20" s="1344">
        <f t="shared" si="9"/>
        <v>0</v>
      </c>
      <c r="CA20" s="1345"/>
      <c r="CB20" s="1345"/>
      <c r="CC20" s="1346"/>
      <c r="CD20" s="1344">
        <f t="shared" si="4"/>
        <v>1</v>
      </c>
      <c r="CE20" s="1345"/>
      <c r="CF20" s="1345"/>
      <c r="CG20" s="1346"/>
      <c r="CH20" s="1344">
        <f t="shared" si="5"/>
        <v>1</v>
      </c>
      <c r="CI20" s="1345"/>
      <c r="CJ20" s="1345"/>
      <c r="CK20" s="1346"/>
      <c r="CL20" s="1344">
        <f t="shared" si="6"/>
        <v>26</v>
      </c>
      <c r="CM20" s="1345"/>
      <c r="CN20" s="1345"/>
      <c r="CO20" s="1346"/>
      <c r="CP20" s="1344">
        <f t="shared" si="7"/>
        <v>0</v>
      </c>
      <c r="CQ20" s="1345"/>
      <c r="CR20" s="1345"/>
      <c r="CS20" s="1346"/>
    </row>
    <row r="21" spans="3:97" s="38" customFormat="1" ht="15" customHeight="1" x14ac:dyDescent="0.15">
      <c r="C21" s="1300"/>
      <c r="D21" s="1298"/>
      <c r="E21" s="1299"/>
      <c r="F21" s="1353">
        <v>2.8</v>
      </c>
      <c r="G21" s="1354"/>
      <c r="H21" s="1355"/>
      <c r="I21" s="1285"/>
      <c r="J21" s="1286"/>
      <c r="K21" s="1287"/>
      <c r="L21" s="1288">
        <v>24</v>
      </c>
      <c r="M21" s="1280"/>
      <c r="N21" s="43" t="s">
        <v>48</v>
      </c>
      <c r="O21" s="1280">
        <v>28</v>
      </c>
      <c r="P21" s="1281"/>
      <c r="Q21" s="1288" t="s">
        <v>36</v>
      </c>
      <c r="R21" s="1280"/>
      <c r="S21" s="1280"/>
      <c r="T21" s="1310">
        <v>7713.033999999996</v>
      </c>
      <c r="U21" s="1311"/>
      <c r="V21" s="1311"/>
      <c r="W21" s="1311"/>
      <c r="X21" s="1311"/>
      <c r="Y21" s="1312"/>
      <c r="Z21" s="1333">
        <v>3.06459E-2</v>
      </c>
      <c r="AA21" s="1334"/>
      <c r="AB21" s="1334"/>
      <c r="AC21" s="1335"/>
      <c r="AD21" s="1338">
        <f t="shared" si="0"/>
        <v>135</v>
      </c>
      <c r="AE21" s="1339"/>
      <c r="AF21" s="1339"/>
      <c r="AG21" s="1340"/>
      <c r="AH21" s="1338">
        <f t="shared" si="1"/>
        <v>135</v>
      </c>
      <c r="AI21" s="1339"/>
      <c r="AJ21" s="1339"/>
      <c r="AK21" s="1340"/>
      <c r="AL21" s="1338">
        <f t="shared" si="2"/>
        <v>135</v>
      </c>
      <c r="AM21" s="1339"/>
      <c r="AN21" s="1339"/>
      <c r="AO21" s="1340"/>
      <c r="AP21" s="1338">
        <f t="shared" si="3"/>
        <v>11</v>
      </c>
      <c r="AQ21" s="1339"/>
      <c r="AR21" s="1339"/>
      <c r="AS21" s="1340"/>
      <c r="AT21" s="1338">
        <f t="shared" si="8"/>
        <v>135</v>
      </c>
      <c r="AU21" s="1339"/>
      <c r="AV21" s="1339"/>
      <c r="AW21" s="1340"/>
      <c r="AX21" s="33"/>
      <c r="AY21" s="1300"/>
      <c r="AZ21" s="1298"/>
      <c r="BA21" s="1299"/>
      <c r="BB21" s="1353">
        <v>2.8</v>
      </c>
      <c r="BC21" s="1354"/>
      <c r="BD21" s="1355"/>
      <c r="BE21" s="1285"/>
      <c r="BF21" s="1286"/>
      <c r="BG21" s="1287"/>
      <c r="BH21" s="1288">
        <v>24</v>
      </c>
      <c r="BI21" s="1280"/>
      <c r="BJ21" s="43" t="s">
        <v>48</v>
      </c>
      <c r="BK21" s="1280">
        <v>28</v>
      </c>
      <c r="BL21" s="1281"/>
      <c r="BM21" s="1288" t="s">
        <v>36</v>
      </c>
      <c r="BN21" s="1280"/>
      <c r="BO21" s="1280"/>
      <c r="BP21" s="1310">
        <v>1227.5299999999984</v>
      </c>
      <c r="BQ21" s="1311"/>
      <c r="BR21" s="1311"/>
      <c r="BS21" s="1311"/>
      <c r="BT21" s="1311"/>
      <c r="BU21" s="1312"/>
      <c r="BV21" s="1333">
        <v>1.00304E-2</v>
      </c>
      <c r="BW21" s="1334"/>
      <c r="BX21" s="1334"/>
      <c r="BY21" s="1335"/>
      <c r="BZ21" s="1338">
        <f t="shared" si="9"/>
        <v>0</v>
      </c>
      <c r="CA21" s="1339"/>
      <c r="CB21" s="1339"/>
      <c r="CC21" s="1340"/>
      <c r="CD21" s="1338">
        <f t="shared" si="4"/>
        <v>1</v>
      </c>
      <c r="CE21" s="1339"/>
      <c r="CF21" s="1339"/>
      <c r="CG21" s="1340"/>
      <c r="CH21" s="1338">
        <f t="shared" si="5"/>
        <v>1</v>
      </c>
      <c r="CI21" s="1339"/>
      <c r="CJ21" s="1339"/>
      <c r="CK21" s="1340"/>
      <c r="CL21" s="1338">
        <f t="shared" si="6"/>
        <v>24</v>
      </c>
      <c r="CM21" s="1339"/>
      <c r="CN21" s="1339"/>
      <c r="CO21" s="1340"/>
      <c r="CP21" s="1338">
        <f t="shared" si="7"/>
        <v>0</v>
      </c>
      <c r="CQ21" s="1339"/>
      <c r="CR21" s="1339"/>
      <c r="CS21" s="1340"/>
    </row>
    <row r="22" spans="3:97" s="38" customFormat="1" ht="15" customHeight="1" x14ac:dyDescent="0.15">
      <c r="C22" s="1300"/>
      <c r="D22" s="1298"/>
      <c r="E22" s="1299"/>
      <c r="F22" s="1353">
        <v>2.8</v>
      </c>
      <c r="G22" s="1354"/>
      <c r="H22" s="1355"/>
      <c r="I22" s="1292" t="s">
        <v>231</v>
      </c>
      <c r="J22" s="1275"/>
      <c r="K22" s="1276"/>
      <c r="L22" s="1277">
        <v>30</v>
      </c>
      <c r="M22" s="1278"/>
      <c r="N22" s="36" t="s">
        <v>48</v>
      </c>
      <c r="O22" s="1278">
        <v>36</v>
      </c>
      <c r="P22" s="1279"/>
      <c r="Q22" s="1277" t="s">
        <v>33</v>
      </c>
      <c r="R22" s="1278"/>
      <c r="S22" s="1278"/>
      <c r="T22" s="1313">
        <v>289.30399999999997</v>
      </c>
      <c r="U22" s="1314"/>
      <c r="V22" s="1314"/>
      <c r="W22" s="1314"/>
      <c r="X22" s="1314"/>
      <c r="Y22" s="1315"/>
      <c r="Z22" s="1336">
        <v>1.1494999999999999E-3</v>
      </c>
      <c r="AA22" s="1337"/>
      <c r="AB22" s="1328"/>
      <c r="AC22" s="1329"/>
      <c r="AD22" s="1347">
        <f t="shared" si="0"/>
        <v>5</v>
      </c>
      <c r="AE22" s="1348"/>
      <c r="AF22" s="1348"/>
      <c r="AG22" s="1349"/>
      <c r="AH22" s="1347">
        <f t="shared" si="1"/>
        <v>5</v>
      </c>
      <c r="AI22" s="1348"/>
      <c r="AJ22" s="1348"/>
      <c r="AK22" s="1349"/>
      <c r="AL22" s="1347">
        <f t="shared" si="2"/>
        <v>5</v>
      </c>
      <c r="AM22" s="1348"/>
      <c r="AN22" s="1348"/>
      <c r="AO22" s="1349"/>
      <c r="AP22" s="1347">
        <f t="shared" si="3"/>
        <v>39</v>
      </c>
      <c r="AQ22" s="1348"/>
      <c r="AR22" s="1348"/>
      <c r="AS22" s="1349"/>
      <c r="AT22" s="1347">
        <f t="shared" si="8"/>
        <v>5</v>
      </c>
      <c r="AU22" s="1348"/>
      <c r="AV22" s="1348"/>
      <c r="AW22" s="1349"/>
      <c r="AX22" s="33"/>
      <c r="AY22" s="1300"/>
      <c r="AZ22" s="1298"/>
      <c r="BA22" s="1299"/>
      <c r="BB22" s="1353">
        <v>2.8</v>
      </c>
      <c r="BC22" s="1354"/>
      <c r="BD22" s="1355"/>
      <c r="BE22" s="1292" t="s">
        <v>231</v>
      </c>
      <c r="BF22" s="1275"/>
      <c r="BG22" s="1276"/>
      <c r="BH22" s="1277">
        <v>30</v>
      </c>
      <c r="BI22" s="1278"/>
      <c r="BJ22" s="36" t="s">
        <v>48</v>
      </c>
      <c r="BK22" s="1278">
        <v>36</v>
      </c>
      <c r="BL22" s="1279"/>
      <c r="BM22" s="1277" t="s">
        <v>33</v>
      </c>
      <c r="BN22" s="1278"/>
      <c r="BO22" s="1278"/>
      <c r="BP22" s="1313">
        <v>25.821000000000002</v>
      </c>
      <c r="BQ22" s="1314"/>
      <c r="BR22" s="1314"/>
      <c r="BS22" s="1314"/>
      <c r="BT22" s="1320"/>
      <c r="BU22" s="1321"/>
      <c r="BV22" s="1336">
        <v>2.1100000000000001E-4</v>
      </c>
      <c r="BW22" s="1337"/>
      <c r="BX22" s="1337"/>
      <c r="BY22" s="1356"/>
      <c r="BZ22" s="1347">
        <f t="shared" si="9"/>
        <v>0</v>
      </c>
      <c r="CA22" s="1348"/>
      <c r="CB22" s="1348"/>
      <c r="CC22" s="1349"/>
      <c r="CD22" s="1347">
        <f t="shared" si="4"/>
        <v>1</v>
      </c>
      <c r="CE22" s="1348"/>
      <c r="CF22" s="1348"/>
      <c r="CG22" s="1349"/>
      <c r="CH22" s="1347">
        <f t="shared" si="5"/>
        <v>1</v>
      </c>
      <c r="CI22" s="1348"/>
      <c r="CJ22" s="1348"/>
      <c r="CK22" s="1349"/>
      <c r="CL22" s="1347">
        <f t="shared" si="6"/>
        <v>36</v>
      </c>
      <c r="CM22" s="1348"/>
      <c r="CN22" s="1348"/>
      <c r="CO22" s="1349"/>
      <c r="CP22" s="1347">
        <f t="shared" si="7"/>
        <v>0</v>
      </c>
      <c r="CQ22" s="1348"/>
      <c r="CR22" s="1348"/>
      <c r="CS22" s="1349"/>
    </row>
    <row r="23" spans="3:97" s="38" customFormat="1" ht="15" customHeight="1" x14ac:dyDescent="0.15">
      <c r="C23" s="1300"/>
      <c r="D23" s="1298"/>
      <c r="E23" s="1299"/>
      <c r="F23" s="1353">
        <v>2.8</v>
      </c>
      <c r="G23" s="1354"/>
      <c r="H23" s="1355"/>
      <c r="I23" s="1289"/>
      <c r="J23" s="1290"/>
      <c r="K23" s="1291"/>
      <c r="L23" s="1284">
        <v>30</v>
      </c>
      <c r="M23" s="1282"/>
      <c r="N23" s="40" t="s">
        <v>48</v>
      </c>
      <c r="O23" s="1282">
        <v>36</v>
      </c>
      <c r="P23" s="1283"/>
      <c r="Q23" s="1284" t="s">
        <v>34</v>
      </c>
      <c r="R23" s="1282"/>
      <c r="S23" s="1282"/>
      <c r="T23" s="1307">
        <v>259.12800000000004</v>
      </c>
      <c r="U23" s="1308"/>
      <c r="V23" s="1308"/>
      <c r="W23" s="1308"/>
      <c r="X23" s="1308"/>
      <c r="Y23" s="1309"/>
      <c r="Z23" s="1330">
        <v>1.0296000000000001E-3</v>
      </c>
      <c r="AA23" s="1331"/>
      <c r="AB23" s="1331"/>
      <c r="AC23" s="1332"/>
      <c r="AD23" s="1344">
        <f t="shared" si="0"/>
        <v>5</v>
      </c>
      <c r="AE23" s="1345"/>
      <c r="AF23" s="1345"/>
      <c r="AG23" s="1346"/>
      <c r="AH23" s="1344">
        <f t="shared" si="1"/>
        <v>5</v>
      </c>
      <c r="AI23" s="1345"/>
      <c r="AJ23" s="1345"/>
      <c r="AK23" s="1346"/>
      <c r="AL23" s="1344">
        <f t="shared" si="2"/>
        <v>5</v>
      </c>
      <c r="AM23" s="1345"/>
      <c r="AN23" s="1345"/>
      <c r="AO23" s="1346"/>
      <c r="AP23" s="1344">
        <f t="shared" si="3"/>
        <v>40</v>
      </c>
      <c r="AQ23" s="1345"/>
      <c r="AR23" s="1345"/>
      <c r="AS23" s="1346"/>
      <c r="AT23" s="1344">
        <f t="shared" si="8"/>
        <v>5</v>
      </c>
      <c r="AU23" s="1345"/>
      <c r="AV23" s="1345"/>
      <c r="AW23" s="1346"/>
      <c r="AX23" s="33"/>
      <c r="AY23" s="1300"/>
      <c r="AZ23" s="1298"/>
      <c r="BA23" s="1299"/>
      <c r="BB23" s="1353">
        <v>2.8</v>
      </c>
      <c r="BC23" s="1354"/>
      <c r="BD23" s="1355"/>
      <c r="BE23" s="1289"/>
      <c r="BF23" s="1290"/>
      <c r="BG23" s="1291"/>
      <c r="BH23" s="1284">
        <v>30</v>
      </c>
      <c r="BI23" s="1282"/>
      <c r="BJ23" s="40" t="s">
        <v>48</v>
      </c>
      <c r="BK23" s="1282">
        <v>36</v>
      </c>
      <c r="BL23" s="1283"/>
      <c r="BM23" s="1284" t="s">
        <v>34</v>
      </c>
      <c r="BN23" s="1282"/>
      <c r="BO23" s="1282"/>
      <c r="BP23" s="1307">
        <v>23.846999999999998</v>
      </c>
      <c r="BQ23" s="1308"/>
      <c r="BR23" s="1308"/>
      <c r="BS23" s="1308"/>
      <c r="BT23" s="1308"/>
      <c r="BU23" s="1309"/>
      <c r="BV23" s="1330">
        <v>1.9489999999999999E-4</v>
      </c>
      <c r="BW23" s="1331"/>
      <c r="BX23" s="1331"/>
      <c r="BY23" s="1332"/>
      <c r="BZ23" s="1344">
        <f t="shared" si="9"/>
        <v>0</v>
      </c>
      <c r="CA23" s="1345"/>
      <c r="CB23" s="1345"/>
      <c r="CC23" s="1346"/>
      <c r="CD23" s="1344">
        <f t="shared" si="4"/>
        <v>1</v>
      </c>
      <c r="CE23" s="1345"/>
      <c r="CF23" s="1345"/>
      <c r="CG23" s="1346"/>
      <c r="CH23" s="1344">
        <f t="shared" si="5"/>
        <v>1</v>
      </c>
      <c r="CI23" s="1345"/>
      <c r="CJ23" s="1345"/>
      <c r="CK23" s="1346"/>
      <c r="CL23" s="1344">
        <f t="shared" si="6"/>
        <v>38</v>
      </c>
      <c r="CM23" s="1345"/>
      <c r="CN23" s="1345"/>
      <c r="CO23" s="1346"/>
      <c r="CP23" s="1344">
        <f t="shared" si="7"/>
        <v>0</v>
      </c>
      <c r="CQ23" s="1345"/>
      <c r="CR23" s="1345"/>
      <c r="CS23" s="1346"/>
    </row>
    <row r="24" spans="3:97" s="38" customFormat="1" ht="15" customHeight="1" x14ac:dyDescent="0.15">
      <c r="C24" s="1300"/>
      <c r="D24" s="1298"/>
      <c r="E24" s="1299"/>
      <c r="F24" s="1353">
        <v>2.8</v>
      </c>
      <c r="G24" s="1354"/>
      <c r="H24" s="1355"/>
      <c r="I24" s="1289"/>
      <c r="J24" s="1290"/>
      <c r="K24" s="1291"/>
      <c r="L24" s="1284">
        <v>30</v>
      </c>
      <c r="M24" s="1282"/>
      <c r="N24" s="40" t="s">
        <v>48</v>
      </c>
      <c r="O24" s="1282">
        <v>36</v>
      </c>
      <c r="P24" s="1283"/>
      <c r="Q24" s="1284" t="s">
        <v>35</v>
      </c>
      <c r="R24" s="1282"/>
      <c r="S24" s="1282"/>
      <c r="T24" s="1307">
        <v>429.71300000000008</v>
      </c>
      <c r="U24" s="1308"/>
      <c r="V24" s="1308"/>
      <c r="W24" s="1308"/>
      <c r="X24" s="1308"/>
      <c r="Y24" s="1309"/>
      <c r="Z24" s="1330">
        <v>1.7074E-3</v>
      </c>
      <c r="AA24" s="1331"/>
      <c r="AB24" s="1331"/>
      <c r="AC24" s="1332"/>
      <c r="AD24" s="1344">
        <f t="shared" si="0"/>
        <v>8</v>
      </c>
      <c r="AE24" s="1345"/>
      <c r="AF24" s="1345"/>
      <c r="AG24" s="1346"/>
      <c r="AH24" s="1344">
        <f t="shared" si="1"/>
        <v>8</v>
      </c>
      <c r="AI24" s="1345"/>
      <c r="AJ24" s="1345"/>
      <c r="AK24" s="1346"/>
      <c r="AL24" s="1344">
        <f t="shared" si="2"/>
        <v>8</v>
      </c>
      <c r="AM24" s="1345"/>
      <c r="AN24" s="1345"/>
      <c r="AO24" s="1346"/>
      <c r="AP24" s="1344">
        <f t="shared" si="3"/>
        <v>38</v>
      </c>
      <c r="AQ24" s="1345"/>
      <c r="AR24" s="1345"/>
      <c r="AS24" s="1346"/>
      <c r="AT24" s="1344">
        <f t="shared" si="8"/>
        <v>8</v>
      </c>
      <c r="AU24" s="1345"/>
      <c r="AV24" s="1345"/>
      <c r="AW24" s="1346"/>
      <c r="AX24" s="33"/>
      <c r="AY24" s="1300"/>
      <c r="AZ24" s="1298"/>
      <c r="BA24" s="1299"/>
      <c r="BB24" s="1353">
        <v>2.8</v>
      </c>
      <c r="BC24" s="1354"/>
      <c r="BD24" s="1355"/>
      <c r="BE24" s="1289"/>
      <c r="BF24" s="1290"/>
      <c r="BG24" s="1291"/>
      <c r="BH24" s="1284">
        <v>30</v>
      </c>
      <c r="BI24" s="1282"/>
      <c r="BJ24" s="40" t="s">
        <v>48</v>
      </c>
      <c r="BK24" s="1282">
        <v>36</v>
      </c>
      <c r="BL24" s="1283"/>
      <c r="BM24" s="1284" t="s">
        <v>35</v>
      </c>
      <c r="BN24" s="1282"/>
      <c r="BO24" s="1282"/>
      <c r="BP24" s="1307">
        <v>42.998000000000005</v>
      </c>
      <c r="BQ24" s="1308"/>
      <c r="BR24" s="1308"/>
      <c r="BS24" s="1308"/>
      <c r="BT24" s="1308"/>
      <c r="BU24" s="1309"/>
      <c r="BV24" s="1330">
        <v>3.5129999999999997E-4</v>
      </c>
      <c r="BW24" s="1331"/>
      <c r="BX24" s="1331"/>
      <c r="BY24" s="1332"/>
      <c r="BZ24" s="1344">
        <f t="shared" si="9"/>
        <v>0</v>
      </c>
      <c r="CA24" s="1345"/>
      <c r="CB24" s="1345"/>
      <c r="CC24" s="1346"/>
      <c r="CD24" s="1344">
        <f t="shared" si="4"/>
        <v>1</v>
      </c>
      <c r="CE24" s="1345"/>
      <c r="CF24" s="1345"/>
      <c r="CG24" s="1346"/>
      <c r="CH24" s="1344">
        <f t="shared" si="5"/>
        <v>1</v>
      </c>
      <c r="CI24" s="1345"/>
      <c r="CJ24" s="1345"/>
      <c r="CK24" s="1346"/>
      <c r="CL24" s="1344">
        <f t="shared" si="6"/>
        <v>34</v>
      </c>
      <c r="CM24" s="1345"/>
      <c r="CN24" s="1345"/>
      <c r="CO24" s="1346"/>
      <c r="CP24" s="1344">
        <f t="shared" si="7"/>
        <v>0</v>
      </c>
      <c r="CQ24" s="1345"/>
      <c r="CR24" s="1345"/>
      <c r="CS24" s="1346"/>
    </row>
    <row r="25" spans="3:97" s="38" customFormat="1" ht="15" customHeight="1" x14ac:dyDescent="0.15">
      <c r="C25" s="1300"/>
      <c r="D25" s="1298"/>
      <c r="E25" s="1299"/>
      <c r="F25" s="1353">
        <v>2.8</v>
      </c>
      <c r="G25" s="1354"/>
      <c r="H25" s="1355"/>
      <c r="I25" s="1285"/>
      <c r="J25" s="1286"/>
      <c r="K25" s="1287"/>
      <c r="L25" s="1288">
        <v>30</v>
      </c>
      <c r="M25" s="1280"/>
      <c r="N25" s="43" t="s">
        <v>48</v>
      </c>
      <c r="O25" s="1280">
        <v>36</v>
      </c>
      <c r="P25" s="1281"/>
      <c r="Q25" s="1288" t="s">
        <v>36</v>
      </c>
      <c r="R25" s="1280"/>
      <c r="S25" s="1280"/>
      <c r="T25" s="1310">
        <v>1403.4199999999953</v>
      </c>
      <c r="U25" s="1311"/>
      <c r="V25" s="1311"/>
      <c r="W25" s="1311"/>
      <c r="X25" s="1311"/>
      <c r="Y25" s="1312"/>
      <c r="Z25" s="1333">
        <v>5.5761999999999999E-3</v>
      </c>
      <c r="AA25" s="1334"/>
      <c r="AB25" s="1334"/>
      <c r="AC25" s="1335"/>
      <c r="AD25" s="1338">
        <f t="shared" si="0"/>
        <v>25</v>
      </c>
      <c r="AE25" s="1339"/>
      <c r="AF25" s="1339"/>
      <c r="AG25" s="1340"/>
      <c r="AH25" s="1338">
        <f t="shared" si="1"/>
        <v>25</v>
      </c>
      <c r="AI25" s="1339"/>
      <c r="AJ25" s="1339"/>
      <c r="AK25" s="1340"/>
      <c r="AL25" s="1338">
        <f t="shared" si="2"/>
        <v>25</v>
      </c>
      <c r="AM25" s="1339"/>
      <c r="AN25" s="1339"/>
      <c r="AO25" s="1340"/>
      <c r="AP25" s="1338">
        <f t="shared" si="3"/>
        <v>30</v>
      </c>
      <c r="AQ25" s="1339"/>
      <c r="AR25" s="1339"/>
      <c r="AS25" s="1340"/>
      <c r="AT25" s="1338">
        <f t="shared" si="8"/>
        <v>25</v>
      </c>
      <c r="AU25" s="1339"/>
      <c r="AV25" s="1339"/>
      <c r="AW25" s="1340"/>
      <c r="AX25" s="33"/>
      <c r="AY25" s="1300"/>
      <c r="AZ25" s="1298"/>
      <c r="BA25" s="1299"/>
      <c r="BB25" s="1353">
        <v>2.8</v>
      </c>
      <c r="BC25" s="1354"/>
      <c r="BD25" s="1355"/>
      <c r="BE25" s="1285"/>
      <c r="BF25" s="1286"/>
      <c r="BG25" s="1287"/>
      <c r="BH25" s="1288">
        <v>30</v>
      </c>
      <c r="BI25" s="1280"/>
      <c r="BJ25" s="43" t="s">
        <v>48</v>
      </c>
      <c r="BK25" s="1280">
        <v>36</v>
      </c>
      <c r="BL25" s="1281"/>
      <c r="BM25" s="1288" t="s">
        <v>36</v>
      </c>
      <c r="BN25" s="1280"/>
      <c r="BO25" s="1280"/>
      <c r="BP25" s="1310">
        <v>85.243000000000052</v>
      </c>
      <c r="BQ25" s="1311"/>
      <c r="BR25" s="1311"/>
      <c r="BS25" s="1311"/>
      <c r="BT25" s="1311"/>
      <c r="BU25" s="1312"/>
      <c r="BV25" s="1333">
        <v>6.9649999999999996E-4</v>
      </c>
      <c r="BW25" s="1334"/>
      <c r="BX25" s="1334"/>
      <c r="BY25" s="1335"/>
      <c r="BZ25" s="1338">
        <f t="shared" si="9"/>
        <v>0</v>
      </c>
      <c r="CA25" s="1339"/>
      <c r="CB25" s="1339"/>
      <c r="CC25" s="1340"/>
      <c r="CD25" s="1338">
        <f t="shared" si="4"/>
        <v>1</v>
      </c>
      <c r="CE25" s="1339"/>
      <c r="CF25" s="1339"/>
      <c r="CG25" s="1340"/>
      <c r="CH25" s="1338">
        <f t="shared" si="5"/>
        <v>1</v>
      </c>
      <c r="CI25" s="1339"/>
      <c r="CJ25" s="1339"/>
      <c r="CK25" s="1340"/>
      <c r="CL25" s="1338">
        <f t="shared" si="6"/>
        <v>33</v>
      </c>
      <c r="CM25" s="1339"/>
      <c r="CN25" s="1339"/>
      <c r="CO25" s="1340"/>
      <c r="CP25" s="1338">
        <f t="shared" si="7"/>
        <v>0</v>
      </c>
      <c r="CQ25" s="1339"/>
      <c r="CR25" s="1339"/>
      <c r="CS25" s="1340"/>
    </row>
    <row r="26" spans="3:97" s="38" customFormat="1" ht="15" customHeight="1" x14ac:dyDescent="0.15">
      <c r="C26" s="1300"/>
      <c r="D26" s="1298"/>
      <c r="E26" s="1299"/>
      <c r="F26" s="1353">
        <v>2.8</v>
      </c>
      <c r="G26" s="1354"/>
      <c r="H26" s="1355"/>
      <c r="I26" s="1292" t="s">
        <v>39</v>
      </c>
      <c r="J26" s="1275"/>
      <c r="K26" s="1276"/>
      <c r="L26" s="1277">
        <v>38</v>
      </c>
      <c r="M26" s="1278"/>
      <c r="N26" s="36" t="s">
        <v>48</v>
      </c>
      <c r="O26" s="1278">
        <v>99</v>
      </c>
      <c r="P26" s="1279"/>
      <c r="Q26" s="1277" t="s">
        <v>33</v>
      </c>
      <c r="R26" s="1278"/>
      <c r="S26" s="1278"/>
      <c r="T26" s="1313">
        <v>20.676000000000002</v>
      </c>
      <c r="U26" s="1314"/>
      <c r="V26" s="1314"/>
      <c r="W26" s="1314"/>
      <c r="X26" s="1314"/>
      <c r="Y26" s="1315"/>
      <c r="Z26" s="1336">
        <v>8.2200000000000006E-5</v>
      </c>
      <c r="AA26" s="1337"/>
      <c r="AB26" s="1328"/>
      <c r="AC26" s="1329"/>
      <c r="AD26" s="1347">
        <f t="shared" si="0"/>
        <v>0</v>
      </c>
      <c r="AE26" s="1348"/>
      <c r="AF26" s="1348"/>
      <c r="AG26" s="1349"/>
      <c r="AH26" s="1347">
        <f t="shared" si="1"/>
        <v>1</v>
      </c>
      <c r="AI26" s="1348"/>
      <c r="AJ26" s="1348"/>
      <c r="AK26" s="1349"/>
      <c r="AL26" s="1347">
        <f t="shared" si="2"/>
        <v>1</v>
      </c>
      <c r="AM26" s="1348"/>
      <c r="AN26" s="1348"/>
      <c r="AO26" s="1349"/>
      <c r="AP26" s="1347">
        <f t="shared" si="3"/>
        <v>44</v>
      </c>
      <c r="AQ26" s="1348"/>
      <c r="AR26" s="1348"/>
      <c r="AS26" s="1349"/>
      <c r="AT26" s="1347">
        <f t="shared" si="8"/>
        <v>1</v>
      </c>
      <c r="AU26" s="1348"/>
      <c r="AV26" s="1348"/>
      <c r="AW26" s="1349"/>
      <c r="AX26" s="33"/>
      <c r="AY26" s="1300"/>
      <c r="AZ26" s="1298"/>
      <c r="BA26" s="1299"/>
      <c r="BB26" s="1353">
        <v>2.8</v>
      </c>
      <c r="BC26" s="1354"/>
      <c r="BD26" s="1355"/>
      <c r="BE26" s="1292" t="s">
        <v>39</v>
      </c>
      <c r="BF26" s="1275"/>
      <c r="BG26" s="1276"/>
      <c r="BH26" s="1277">
        <v>38</v>
      </c>
      <c r="BI26" s="1278"/>
      <c r="BJ26" s="36" t="s">
        <v>48</v>
      </c>
      <c r="BK26" s="1278">
        <v>99</v>
      </c>
      <c r="BL26" s="1279"/>
      <c r="BM26" s="1277" t="s">
        <v>33</v>
      </c>
      <c r="BN26" s="1278"/>
      <c r="BO26" s="1278"/>
      <c r="BP26" s="1313">
        <v>1.595</v>
      </c>
      <c r="BQ26" s="1314"/>
      <c r="BR26" s="1314"/>
      <c r="BS26" s="1314"/>
      <c r="BT26" s="1320"/>
      <c r="BU26" s="1321"/>
      <c r="BV26" s="1336">
        <v>1.2999999999999999E-5</v>
      </c>
      <c r="BW26" s="1337"/>
      <c r="BX26" s="1337"/>
      <c r="BY26" s="1356"/>
      <c r="BZ26" s="1347">
        <f t="shared" si="9"/>
        <v>0</v>
      </c>
      <c r="CA26" s="1348"/>
      <c r="CB26" s="1348"/>
      <c r="CC26" s="1349"/>
      <c r="CD26" s="1347">
        <f t="shared" si="4"/>
        <v>1</v>
      </c>
      <c r="CE26" s="1348"/>
      <c r="CF26" s="1348"/>
      <c r="CG26" s="1349"/>
      <c r="CH26" s="1347">
        <f t="shared" si="5"/>
        <v>1</v>
      </c>
      <c r="CI26" s="1348"/>
      <c r="CJ26" s="1348"/>
      <c r="CK26" s="1349"/>
      <c r="CL26" s="1347">
        <f t="shared" si="6"/>
        <v>43</v>
      </c>
      <c r="CM26" s="1348"/>
      <c r="CN26" s="1348"/>
      <c r="CO26" s="1349"/>
      <c r="CP26" s="1347">
        <f t="shared" si="7"/>
        <v>0</v>
      </c>
      <c r="CQ26" s="1348"/>
      <c r="CR26" s="1348"/>
      <c r="CS26" s="1349"/>
    </row>
    <row r="27" spans="3:97" s="38" customFormat="1" ht="15" customHeight="1" x14ac:dyDescent="0.15">
      <c r="C27" s="1300"/>
      <c r="D27" s="1298"/>
      <c r="E27" s="1299"/>
      <c r="F27" s="1353">
        <v>2.8</v>
      </c>
      <c r="G27" s="1354"/>
      <c r="H27" s="1355"/>
      <c r="I27" s="1289"/>
      <c r="J27" s="1290"/>
      <c r="K27" s="1291"/>
      <c r="L27" s="1284">
        <v>38</v>
      </c>
      <c r="M27" s="1282"/>
      <c r="N27" s="40" t="s">
        <v>48</v>
      </c>
      <c r="O27" s="1282">
        <v>99</v>
      </c>
      <c r="P27" s="1283"/>
      <c r="Q27" s="1284" t="s">
        <v>34</v>
      </c>
      <c r="R27" s="1282"/>
      <c r="S27" s="1282"/>
      <c r="T27" s="1307">
        <v>20.841999999999999</v>
      </c>
      <c r="U27" s="1308"/>
      <c r="V27" s="1308"/>
      <c r="W27" s="1308"/>
      <c r="X27" s="1308"/>
      <c r="Y27" s="1309"/>
      <c r="Z27" s="1330">
        <v>8.2799999999999993E-5</v>
      </c>
      <c r="AA27" s="1331"/>
      <c r="AB27" s="1331"/>
      <c r="AC27" s="1332"/>
      <c r="AD27" s="1344">
        <f t="shared" si="0"/>
        <v>0</v>
      </c>
      <c r="AE27" s="1345"/>
      <c r="AF27" s="1345"/>
      <c r="AG27" s="1346"/>
      <c r="AH27" s="1344">
        <f t="shared" si="1"/>
        <v>1</v>
      </c>
      <c r="AI27" s="1345"/>
      <c r="AJ27" s="1345"/>
      <c r="AK27" s="1346"/>
      <c r="AL27" s="1344">
        <f t="shared" si="2"/>
        <v>1</v>
      </c>
      <c r="AM27" s="1345"/>
      <c r="AN27" s="1345"/>
      <c r="AO27" s="1346"/>
      <c r="AP27" s="1344">
        <f t="shared" si="3"/>
        <v>43</v>
      </c>
      <c r="AQ27" s="1345"/>
      <c r="AR27" s="1345"/>
      <c r="AS27" s="1346"/>
      <c r="AT27" s="1344">
        <f t="shared" si="8"/>
        <v>1</v>
      </c>
      <c r="AU27" s="1345"/>
      <c r="AV27" s="1345"/>
      <c r="AW27" s="1346"/>
      <c r="AX27" s="33"/>
      <c r="AY27" s="1300"/>
      <c r="AZ27" s="1298"/>
      <c r="BA27" s="1299"/>
      <c r="BB27" s="1353">
        <v>2.8</v>
      </c>
      <c r="BC27" s="1354"/>
      <c r="BD27" s="1355"/>
      <c r="BE27" s="1289"/>
      <c r="BF27" s="1290"/>
      <c r="BG27" s="1291"/>
      <c r="BH27" s="1284">
        <v>38</v>
      </c>
      <c r="BI27" s="1282"/>
      <c r="BJ27" s="40" t="s">
        <v>48</v>
      </c>
      <c r="BK27" s="1282">
        <v>99</v>
      </c>
      <c r="BL27" s="1283"/>
      <c r="BM27" s="1284" t="s">
        <v>34</v>
      </c>
      <c r="BN27" s="1282"/>
      <c r="BO27" s="1282"/>
      <c r="BP27" s="1307">
        <v>1.9239999999999999</v>
      </c>
      <c r="BQ27" s="1308"/>
      <c r="BR27" s="1308"/>
      <c r="BS27" s="1308"/>
      <c r="BT27" s="1308"/>
      <c r="BU27" s="1309"/>
      <c r="BV27" s="1330">
        <v>1.5699999999999999E-5</v>
      </c>
      <c r="BW27" s="1331"/>
      <c r="BX27" s="1331"/>
      <c r="BY27" s="1332"/>
      <c r="BZ27" s="1344">
        <f t="shared" si="9"/>
        <v>0</v>
      </c>
      <c r="CA27" s="1345"/>
      <c r="CB27" s="1345"/>
      <c r="CC27" s="1346"/>
      <c r="CD27" s="1344">
        <f t="shared" si="4"/>
        <v>1</v>
      </c>
      <c r="CE27" s="1345"/>
      <c r="CF27" s="1345"/>
      <c r="CG27" s="1346"/>
      <c r="CH27" s="1344">
        <f t="shared" si="5"/>
        <v>1</v>
      </c>
      <c r="CI27" s="1345"/>
      <c r="CJ27" s="1345"/>
      <c r="CK27" s="1346"/>
      <c r="CL27" s="1344">
        <f t="shared" si="6"/>
        <v>42</v>
      </c>
      <c r="CM27" s="1345"/>
      <c r="CN27" s="1345"/>
      <c r="CO27" s="1346"/>
      <c r="CP27" s="1344">
        <f t="shared" si="7"/>
        <v>0</v>
      </c>
      <c r="CQ27" s="1345"/>
      <c r="CR27" s="1345"/>
      <c r="CS27" s="1346"/>
    </row>
    <row r="28" spans="3:97" s="38" customFormat="1" ht="15" customHeight="1" x14ac:dyDescent="0.15">
      <c r="C28" s="1300"/>
      <c r="D28" s="1298"/>
      <c r="E28" s="1299"/>
      <c r="F28" s="1353">
        <v>2.8</v>
      </c>
      <c r="G28" s="1354"/>
      <c r="H28" s="1355"/>
      <c r="I28" s="1289"/>
      <c r="J28" s="1290"/>
      <c r="K28" s="1291"/>
      <c r="L28" s="1284">
        <v>38</v>
      </c>
      <c r="M28" s="1282"/>
      <c r="N28" s="40" t="s">
        <v>48</v>
      </c>
      <c r="O28" s="1282">
        <v>99</v>
      </c>
      <c r="P28" s="1283"/>
      <c r="Q28" s="1284" t="s">
        <v>35</v>
      </c>
      <c r="R28" s="1282"/>
      <c r="S28" s="1282"/>
      <c r="T28" s="1307">
        <v>34.679000000000002</v>
      </c>
      <c r="U28" s="1308"/>
      <c r="V28" s="1308"/>
      <c r="W28" s="1308"/>
      <c r="X28" s="1308"/>
      <c r="Y28" s="1309"/>
      <c r="Z28" s="1330">
        <v>1.3779999999999999E-4</v>
      </c>
      <c r="AA28" s="1331"/>
      <c r="AB28" s="1331"/>
      <c r="AC28" s="1332"/>
      <c r="AD28" s="1344">
        <f t="shared" si="0"/>
        <v>1</v>
      </c>
      <c r="AE28" s="1345"/>
      <c r="AF28" s="1345"/>
      <c r="AG28" s="1346"/>
      <c r="AH28" s="1344">
        <f t="shared" si="1"/>
        <v>1</v>
      </c>
      <c r="AI28" s="1345"/>
      <c r="AJ28" s="1345"/>
      <c r="AK28" s="1346"/>
      <c r="AL28" s="1344">
        <f t="shared" si="2"/>
        <v>1</v>
      </c>
      <c r="AM28" s="1345"/>
      <c r="AN28" s="1345"/>
      <c r="AO28" s="1346"/>
      <c r="AP28" s="1344">
        <f t="shared" si="3"/>
        <v>42</v>
      </c>
      <c r="AQ28" s="1345"/>
      <c r="AR28" s="1345"/>
      <c r="AS28" s="1346"/>
      <c r="AT28" s="1344">
        <f t="shared" si="8"/>
        <v>1</v>
      </c>
      <c r="AU28" s="1345"/>
      <c r="AV28" s="1345"/>
      <c r="AW28" s="1346"/>
      <c r="AX28" s="33"/>
      <c r="AY28" s="1300"/>
      <c r="AZ28" s="1298"/>
      <c r="BA28" s="1299"/>
      <c r="BB28" s="1353">
        <v>2.8</v>
      </c>
      <c r="BC28" s="1354"/>
      <c r="BD28" s="1355"/>
      <c r="BE28" s="1289"/>
      <c r="BF28" s="1290"/>
      <c r="BG28" s="1291"/>
      <c r="BH28" s="1284">
        <v>38</v>
      </c>
      <c r="BI28" s="1282"/>
      <c r="BJ28" s="40" t="s">
        <v>48</v>
      </c>
      <c r="BK28" s="1282">
        <v>99</v>
      </c>
      <c r="BL28" s="1283"/>
      <c r="BM28" s="1284" t="s">
        <v>35</v>
      </c>
      <c r="BN28" s="1282"/>
      <c r="BO28" s="1282"/>
      <c r="BP28" s="1307">
        <v>0.96</v>
      </c>
      <c r="BQ28" s="1308"/>
      <c r="BR28" s="1308"/>
      <c r="BS28" s="1308"/>
      <c r="BT28" s="1308"/>
      <c r="BU28" s="1309"/>
      <c r="BV28" s="1330">
        <v>7.7999999999999999E-6</v>
      </c>
      <c r="BW28" s="1331"/>
      <c r="BX28" s="1331"/>
      <c r="BY28" s="1332"/>
      <c r="BZ28" s="1344">
        <f t="shared" si="9"/>
        <v>0</v>
      </c>
      <c r="CA28" s="1345"/>
      <c r="CB28" s="1345"/>
      <c r="CC28" s="1346"/>
      <c r="CD28" s="1344">
        <f t="shared" si="4"/>
        <v>1</v>
      </c>
      <c r="CE28" s="1345"/>
      <c r="CF28" s="1345"/>
      <c r="CG28" s="1346"/>
      <c r="CH28" s="1344">
        <f t="shared" si="5"/>
        <v>1</v>
      </c>
      <c r="CI28" s="1345"/>
      <c r="CJ28" s="1345"/>
      <c r="CK28" s="1346"/>
      <c r="CL28" s="1344">
        <f t="shared" si="6"/>
        <v>44</v>
      </c>
      <c r="CM28" s="1345"/>
      <c r="CN28" s="1345"/>
      <c r="CO28" s="1346"/>
      <c r="CP28" s="1344">
        <f t="shared" si="7"/>
        <v>0</v>
      </c>
      <c r="CQ28" s="1345"/>
      <c r="CR28" s="1345"/>
      <c r="CS28" s="1346"/>
    </row>
    <row r="29" spans="3:97" s="38" customFormat="1" ht="15" customHeight="1" x14ac:dyDescent="0.15">
      <c r="C29" s="1301"/>
      <c r="D29" s="1302"/>
      <c r="E29" s="1303"/>
      <c r="F29" s="1353">
        <v>2.8</v>
      </c>
      <c r="G29" s="1354"/>
      <c r="H29" s="1355"/>
      <c r="I29" s="1285"/>
      <c r="J29" s="1286"/>
      <c r="K29" s="1287"/>
      <c r="L29" s="1288">
        <v>38</v>
      </c>
      <c r="M29" s="1280"/>
      <c r="N29" s="43" t="s">
        <v>48</v>
      </c>
      <c r="O29" s="1280">
        <v>99</v>
      </c>
      <c r="P29" s="1281"/>
      <c r="Q29" s="1288" t="s">
        <v>36</v>
      </c>
      <c r="R29" s="1280"/>
      <c r="S29" s="1280"/>
      <c r="T29" s="1310">
        <v>196.37400000000002</v>
      </c>
      <c r="U29" s="1311"/>
      <c r="V29" s="1311"/>
      <c r="W29" s="1311"/>
      <c r="X29" s="1311"/>
      <c r="Y29" s="1312"/>
      <c r="Z29" s="1333">
        <v>7.8019999999999999E-4</v>
      </c>
      <c r="AA29" s="1334"/>
      <c r="AB29" s="1334"/>
      <c r="AC29" s="1335"/>
      <c r="AD29" s="1338">
        <f t="shared" si="0"/>
        <v>3</v>
      </c>
      <c r="AE29" s="1339"/>
      <c r="AF29" s="1339"/>
      <c r="AG29" s="1340"/>
      <c r="AH29" s="1338">
        <f t="shared" si="1"/>
        <v>3</v>
      </c>
      <c r="AI29" s="1339"/>
      <c r="AJ29" s="1339"/>
      <c r="AK29" s="1340"/>
      <c r="AL29" s="1338">
        <f t="shared" si="2"/>
        <v>3</v>
      </c>
      <c r="AM29" s="1339"/>
      <c r="AN29" s="1339"/>
      <c r="AO29" s="1340"/>
      <c r="AP29" s="1338">
        <f t="shared" si="3"/>
        <v>41</v>
      </c>
      <c r="AQ29" s="1339"/>
      <c r="AR29" s="1339"/>
      <c r="AS29" s="1340"/>
      <c r="AT29" s="1338">
        <f t="shared" si="8"/>
        <v>3</v>
      </c>
      <c r="AU29" s="1339"/>
      <c r="AV29" s="1339"/>
      <c r="AW29" s="1340"/>
      <c r="AX29" s="33"/>
      <c r="AY29" s="1301"/>
      <c r="AZ29" s="1302"/>
      <c r="BA29" s="1303"/>
      <c r="BB29" s="1353">
        <v>2.8</v>
      </c>
      <c r="BC29" s="1354"/>
      <c r="BD29" s="1355"/>
      <c r="BE29" s="1285"/>
      <c r="BF29" s="1286"/>
      <c r="BG29" s="1287"/>
      <c r="BH29" s="1288">
        <v>38</v>
      </c>
      <c r="BI29" s="1280"/>
      <c r="BJ29" s="43" t="s">
        <v>48</v>
      </c>
      <c r="BK29" s="1280">
        <v>99</v>
      </c>
      <c r="BL29" s="1281"/>
      <c r="BM29" s="1288" t="s">
        <v>36</v>
      </c>
      <c r="BN29" s="1280"/>
      <c r="BO29" s="1280"/>
      <c r="BP29" s="1310">
        <v>5.0200000000000005</v>
      </c>
      <c r="BQ29" s="1311"/>
      <c r="BR29" s="1311"/>
      <c r="BS29" s="1311"/>
      <c r="BT29" s="1311"/>
      <c r="BU29" s="1312"/>
      <c r="BV29" s="1333">
        <v>4.1E-5</v>
      </c>
      <c r="BW29" s="1334"/>
      <c r="BX29" s="1334"/>
      <c r="BY29" s="1335"/>
      <c r="BZ29" s="1338">
        <f t="shared" si="9"/>
        <v>0</v>
      </c>
      <c r="CA29" s="1339"/>
      <c r="CB29" s="1339"/>
      <c r="CC29" s="1340"/>
      <c r="CD29" s="1338">
        <f t="shared" si="4"/>
        <v>1</v>
      </c>
      <c r="CE29" s="1339"/>
      <c r="CF29" s="1339"/>
      <c r="CG29" s="1340"/>
      <c r="CH29" s="1338">
        <f t="shared" si="5"/>
        <v>1</v>
      </c>
      <c r="CI29" s="1339"/>
      <c r="CJ29" s="1339"/>
      <c r="CK29" s="1340"/>
      <c r="CL29" s="1338">
        <f t="shared" si="6"/>
        <v>41</v>
      </c>
      <c r="CM29" s="1339"/>
      <c r="CN29" s="1339"/>
      <c r="CO29" s="1340"/>
      <c r="CP29" s="1338">
        <f t="shared" si="7"/>
        <v>0</v>
      </c>
      <c r="CQ29" s="1339"/>
      <c r="CR29" s="1339"/>
      <c r="CS29" s="1340"/>
    </row>
    <row r="30" spans="3:97" s="38" customFormat="1" ht="15" customHeight="1" x14ac:dyDescent="0.15">
      <c r="C30" s="1304" t="s">
        <v>225</v>
      </c>
      <c r="D30" s="1305"/>
      <c r="E30" s="1306"/>
      <c r="F30" s="1363">
        <v>3.8</v>
      </c>
      <c r="G30" s="1364"/>
      <c r="H30" s="1365"/>
      <c r="I30" s="1268" t="s">
        <v>227</v>
      </c>
      <c r="J30" s="1269"/>
      <c r="K30" s="1270"/>
      <c r="L30" s="1271">
        <v>2</v>
      </c>
      <c r="M30" s="1272"/>
      <c r="N30" s="34" t="s">
        <v>48</v>
      </c>
      <c r="O30" s="1272">
        <v>12</v>
      </c>
      <c r="P30" s="1293"/>
      <c r="Q30" s="1271" t="s">
        <v>29</v>
      </c>
      <c r="R30" s="1272"/>
      <c r="S30" s="1272"/>
      <c r="T30" s="1357">
        <v>2259.0119999999952</v>
      </c>
      <c r="U30" s="1358"/>
      <c r="V30" s="1358"/>
      <c r="W30" s="1358"/>
      <c r="X30" s="1358"/>
      <c r="Y30" s="1366"/>
      <c r="Z30" s="1322">
        <v>8.9756000000000002E-3</v>
      </c>
      <c r="AA30" s="1323"/>
      <c r="AB30" s="1324"/>
      <c r="AC30" s="1325"/>
      <c r="AD30" s="1341">
        <f t="shared" si="0"/>
        <v>39</v>
      </c>
      <c r="AE30" s="1342"/>
      <c r="AF30" s="1342"/>
      <c r="AG30" s="1343"/>
      <c r="AH30" s="1341">
        <f t="shared" si="1"/>
        <v>39</v>
      </c>
      <c r="AI30" s="1342"/>
      <c r="AJ30" s="1342"/>
      <c r="AK30" s="1343"/>
      <c r="AL30" s="1341">
        <f t="shared" si="2"/>
        <v>39</v>
      </c>
      <c r="AM30" s="1342"/>
      <c r="AN30" s="1342"/>
      <c r="AO30" s="1343"/>
      <c r="AP30" s="1341">
        <f t="shared" si="3"/>
        <v>27</v>
      </c>
      <c r="AQ30" s="1342"/>
      <c r="AR30" s="1342"/>
      <c r="AS30" s="1343"/>
      <c r="AT30" s="1341">
        <f t="shared" si="8"/>
        <v>39</v>
      </c>
      <c r="AU30" s="1342"/>
      <c r="AV30" s="1342"/>
      <c r="AW30" s="1343"/>
      <c r="AX30" s="33"/>
      <c r="AY30" s="1304" t="s">
        <v>225</v>
      </c>
      <c r="AZ30" s="1305"/>
      <c r="BA30" s="1306"/>
      <c r="BB30" s="1363">
        <v>3.8</v>
      </c>
      <c r="BC30" s="1364"/>
      <c r="BD30" s="1365"/>
      <c r="BE30" s="1268" t="s">
        <v>227</v>
      </c>
      <c r="BF30" s="1269"/>
      <c r="BG30" s="1270"/>
      <c r="BH30" s="1271">
        <v>2</v>
      </c>
      <c r="BI30" s="1272"/>
      <c r="BJ30" s="34" t="s">
        <v>48</v>
      </c>
      <c r="BK30" s="1272">
        <v>12</v>
      </c>
      <c r="BL30" s="1293"/>
      <c r="BM30" s="1271" t="s">
        <v>29</v>
      </c>
      <c r="BN30" s="1272"/>
      <c r="BO30" s="1272"/>
      <c r="BP30" s="1357">
        <v>5698.1519999999864</v>
      </c>
      <c r="BQ30" s="1358"/>
      <c r="BR30" s="1358"/>
      <c r="BS30" s="1358"/>
      <c r="BT30" s="1317"/>
      <c r="BU30" s="1318"/>
      <c r="BV30" s="1322">
        <v>4.6560799999999999E-2</v>
      </c>
      <c r="BW30" s="1323"/>
      <c r="BX30" s="1323"/>
      <c r="BY30" s="1359"/>
      <c r="BZ30" s="1341">
        <f t="shared" si="9"/>
        <v>0</v>
      </c>
      <c r="CA30" s="1342"/>
      <c r="CB30" s="1342"/>
      <c r="CC30" s="1343"/>
      <c r="CD30" s="1341">
        <f t="shared" si="4"/>
        <v>1</v>
      </c>
      <c r="CE30" s="1342"/>
      <c r="CF30" s="1342"/>
      <c r="CG30" s="1343"/>
      <c r="CH30" s="1341">
        <f t="shared" si="5"/>
        <v>1</v>
      </c>
      <c r="CI30" s="1342"/>
      <c r="CJ30" s="1342"/>
      <c r="CK30" s="1343"/>
      <c r="CL30" s="1341">
        <f t="shared" si="6"/>
        <v>9</v>
      </c>
      <c r="CM30" s="1342"/>
      <c r="CN30" s="1342"/>
      <c r="CO30" s="1343"/>
      <c r="CP30" s="1341">
        <f t="shared" si="7"/>
        <v>0</v>
      </c>
      <c r="CQ30" s="1342"/>
      <c r="CR30" s="1342"/>
      <c r="CS30" s="1343"/>
    </row>
    <row r="31" spans="3:97" s="38" customFormat="1" ht="15" customHeight="1" x14ac:dyDescent="0.15">
      <c r="C31" s="1300"/>
      <c r="D31" s="1298"/>
      <c r="E31" s="1299"/>
      <c r="F31" s="1353">
        <v>3.8</v>
      </c>
      <c r="G31" s="1354"/>
      <c r="H31" s="1355"/>
      <c r="I31" s="1273">
        <v>13</v>
      </c>
      <c r="J31" s="1269"/>
      <c r="K31" s="1270"/>
      <c r="L31" s="1271">
        <v>13</v>
      </c>
      <c r="M31" s="1272"/>
      <c r="N31" s="34" t="s">
        <v>48</v>
      </c>
      <c r="O31" s="1272">
        <v>13</v>
      </c>
      <c r="P31" s="1293"/>
      <c r="Q31" s="1271" t="s">
        <v>29</v>
      </c>
      <c r="R31" s="1272"/>
      <c r="S31" s="1272"/>
      <c r="T31" s="1316">
        <v>1481.3120000000001</v>
      </c>
      <c r="U31" s="1317"/>
      <c r="V31" s="1317"/>
      <c r="W31" s="1317"/>
      <c r="X31" s="1317"/>
      <c r="Y31" s="1318"/>
      <c r="Z31" s="1326">
        <v>5.8856000000000004E-3</v>
      </c>
      <c r="AA31" s="1324"/>
      <c r="AB31" s="1324"/>
      <c r="AC31" s="1325"/>
      <c r="AD31" s="1360">
        <f t="shared" si="0"/>
        <v>26</v>
      </c>
      <c r="AE31" s="1361"/>
      <c r="AF31" s="1361"/>
      <c r="AG31" s="1362"/>
      <c r="AH31" s="1360">
        <f t="shared" si="1"/>
        <v>26</v>
      </c>
      <c r="AI31" s="1361"/>
      <c r="AJ31" s="1361"/>
      <c r="AK31" s="1362"/>
      <c r="AL31" s="1360">
        <f t="shared" si="2"/>
        <v>26</v>
      </c>
      <c r="AM31" s="1361"/>
      <c r="AN31" s="1361"/>
      <c r="AO31" s="1362"/>
      <c r="AP31" s="1360">
        <f t="shared" si="3"/>
        <v>29</v>
      </c>
      <c r="AQ31" s="1361"/>
      <c r="AR31" s="1361"/>
      <c r="AS31" s="1362"/>
      <c r="AT31" s="1360">
        <f t="shared" si="8"/>
        <v>26</v>
      </c>
      <c r="AU31" s="1361"/>
      <c r="AV31" s="1361"/>
      <c r="AW31" s="1362"/>
      <c r="AX31" s="33"/>
      <c r="AY31" s="1300"/>
      <c r="AZ31" s="1298"/>
      <c r="BA31" s="1299"/>
      <c r="BB31" s="1353">
        <v>3.8</v>
      </c>
      <c r="BC31" s="1354"/>
      <c r="BD31" s="1355"/>
      <c r="BE31" s="1273">
        <v>13</v>
      </c>
      <c r="BF31" s="1269"/>
      <c r="BG31" s="1270"/>
      <c r="BH31" s="1271">
        <v>13</v>
      </c>
      <c r="BI31" s="1272"/>
      <c r="BJ31" s="34" t="s">
        <v>48</v>
      </c>
      <c r="BK31" s="1272">
        <v>13</v>
      </c>
      <c r="BL31" s="1293"/>
      <c r="BM31" s="1271" t="s">
        <v>29</v>
      </c>
      <c r="BN31" s="1272"/>
      <c r="BO31" s="1272"/>
      <c r="BP31" s="1316">
        <v>2528.1040000000044</v>
      </c>
      <c r="BQ31" s="1317"/>
      <c r="BR31" s="1317"/>
      <c r="BS31" s="1317"/>
      <c r="BT31" s="1317"/>
      <c r="BU31" s="1318"/>
      <c r="BV31" s="1326">
        <v>2.0657700000000001E-2</v>
      </c>
      <c r="BW31" s="1324"/>
      <c r="BX31" s="1324"/>
      <c r="BY31" s="1325"/>
      <c r="BZ31" s="1360">
        <f t="shared" si="9"/>
        <v>0</v>
      </c>
      <c r="CA31" s="1361"/>
      <c r="CB31" s="1361"/>
      <c r="CC31" s="1362"/>
      <c r="CD31" s="1360">
        <f t="shared" si="4"/>
        <v>1</v>
      </c>
      <c r="CE31" s="1361"/>
      <c r="CF31" s="1361"/>
      <c r="CG31" s="1362"/>
      <c r="CH31" s="1360">
        <f t="shared" si="5"/>
        <v>1</v>
      </c>
      <c r="CI31" s="1361"/>
      <c r="CJ31" s="1361"/>
      <c r="CK31" s="1362"/>
      <c r="CL31" s="1360">
        <f t="shared" si="6"/>
        <v>21</v>
      </c>
      <c r="CM31" s="1361"/>
      <c r="CN31" s="1361"/>
      <c r="CO31" s="1362"/>
      <c r="CP31" s="1360">
        <f t="shared" si="7"/>
        <v>0</v>
      </c>
      <c r="CQ31" s="1361"/>
      <c r="CR31" s="1361"/>
      <c r="CS31" s="1362"/>
    </row>
    <row r="32" spans="3:97" s="38" customFormat="1" ht="15" customHeight="1" x14ac:dyDescent="0.15">
      <c r="C32" s="1300"/>
      <c r="D32" s="1298"/>
      <c r="E32" s="1299"/>
      <c r="F32" s="1353">
        <v>3.8</v>
      </c>
      <c r="G32" s="1354"/>
      <c r="H32" s="1355"/>
      <c r="I32" s="1274" t="s">
        <v>228</v>
      </c>
      <c r="J32" s="1275"/>
      <c r="K32" s="1276"/>
      <c r="L32" s="1277">
        <v>14</v>
      </c>
      <c r="M32" s="1278"/>
      <c r="N32" s="36" t="s">
        <v>48</v>
      </c>
      <c r="O32" s="1278">
        <v>16</v>
      </c>
      <c r="P32" s="1279"/>
      <c r="Q32" s="1277" t="s">
        <v>33</v>
      </c>
      <c r="R32" s="1278"/>
      <c r="S32" s="1278"/>
      <c r="T32" s="1319">
        <v>659.90999999999872</v>
      </c>
      <c r="U32" s="1320"/>
      <c r="V32" s="1320"/>
      <c r="W32" s="1320"/>
      <c r="X32" s="1320"/>
      <c r="Y32" s="1321"/>
      <c r="Z32" s="1327">
        <v>2.6220000000000002E-3</v>
      </c>
      <c r="AA32" s="1328"/>
      <c r="AB32" s="1328"/>
      <c r="AC32" s="1329"/>
      <c r="AD32" s="1350">
        <f t="shared" si="0"/>
        <v>12</v>
      </c>
      <c r="AE32" s="1351"/>
      <c r="AF32" s="1351"/>
      <c r="AG32" s="1352"/>
      <c r="AH32" s="1350">
        <f t="shared" si="1"/>
        <v>12</v>
      </c>
      <c r="AI32" s="1351"/>
      <c r="AJ32" s="1351"/>
      <c r="AK32" s="1352"/>
      <c r="AL32" s="1350">
        <f t="shared" si="2"/>
        <v>12</v>
      </c>
      <c r="AM32" s="1351"/>
      <c r="AN32" s="1351"/>
      <c r="AO32" s="1352"/>
      <c r="AP32" s="1350">
        <f t="shared" si="3"/>
        <v>36</v>
      </c>
      <c r="AQ32" s="1351"/>
      <c r="AR32" s="1351"/>
      <c r="AS32" s="1352"/>
      <c r="AT32" s="1350">
        <f t="shared" si="8"/>
        <v>12</v>
      </c>
      <c r="AU32" s="1351"/>
      <c r="AV32" s="1351"/>
      <c r="AW32" s="1352"/>
      <c r="AX32" s="33"/>
      <c r="AY32" s="1300"/>
      <c r="AZ32" s="1298"/>
      <c r="BA32" s="1299"/>
      <c r="BB32" s="1353">
        <v>3.8</v>
      </c>
      <c r="BC32" s="1354"/>
      <c r="BD32" s="1355"/>
      <c r="BE32" s="1274" t="s">
        <v>228</v>
      </c>
      <c r="BF32" s="1275"/>
      <c r="BG32" s="1276"/>
      <c r="BH32" s="1277">
        <v>14</v>
      </c>
      <c r="BI32" s="1278"/>
      <c r="BJ32" s="36" t="s">
        <v>48</v>
      </c>
      <c r="BK32" s="1278">
        <v>16</v>
      </c>
      <c r="BL32" s="1279"/>
      <c r="BM32" s="1277" t="s">
        <v>33</v>
      </c>
      <c r="BN32" s="1278"/>
      <c r="BO32" s="1278"/>
      <c r="BP32" s="1319">
        <v>2007.6840000000025</v>
      </c>
      <c r="BQ32" s="1320"/>
      <c r="BR32" s="1320"/>
      <c r="BS32" s="1320"/>
      <c r="BT32" s="1320"/>
      <c r="BU32" s="1321"/>
      <c r="BV32" s="1327">
        <v>1.6405200000000002E-2</v>
      </c>
      <c r="BW32" s="1328"/>
      <c r="BX32" s="1328"/>
      <c r="BY32" s="1329"/>
      <c r="BZ32" s="1350">
        <f t="shared" si="9"/>
        <v>0</v>
      </c>
      <c r="CA32" s="1351"/>
      <c r="CB32" s="1351"/>
      <c r="CC32" s="1352"/>
      <c r="CD32" s="1350">
        <f t="shared" si="4"/>
        <v>1</v>
      </c>
      <c r="CE32" s="1351"/>
      <c r="CF32" s="1351"/>
      <c r="CG32" s="1352"/>
      <c r="CH32" s="1350">
        <f t="shared" si="5"/>
        <v>1</v>
      </c>
      <c r="CI32" s="1351"/>
      <c r="CJ32" s="1351"/>
      <c r="CK32" s="1352"/>
      <c r="CL32" s="1350">
        <f t="shared" si="6"/>
        <v>22</v>
      </c>
      <c r="CM32" s="1351"/>
      <c r="CN32" s="1351"/>
      <c r="CO32" s="1352"/>
      <c r="CP32" s="1350">
        <f t="shared" si="7"/>
        <v>0</v>
      </c>
      <c r="CQ32" s="1351"/>
      <c r="CR32" s="1351"/>
      <c r="CS32" s="1352"/>
    </row>
    <row r="33" spans="3:97" s="38" customFormat="1" ht="15" customHeight="1" x14ac:dyDescent="0.15">
      <c r="C33" s="1300"/>
      <c r="D33" s="1298"/>
      <c r="E33" s="1299"/>
      <c r="F33" s="1353">
        <v>3.8</v>
      </c>
      <c r="G33" s="1354"/>
      <c r="H33" s="1355"/>
      <c r="I33" s="1289"/>
      <c r="J33" s="1290"/>
      <c r="K33" s="1291"/>
      <c r="L33" s="1284">
        <v>14</v>
      </c>
      <c r="M33" s="1282"/>
      <c r="N33" s="40" t="s">
        <v>48</v>
      </c>
      <c r="O33" s="1282">
        <v>16</v>
      </c>
      <c r="P33" s="1283"/>
      <c r="Q33" s="1284" t="s">
        <v>34</v>
      </c>
      <c r="R33" s="1282"/>
      <c r="S33" s="1282"/>
      <c r="T33" s="1307">
        <v>1352.8439999999996</v>
      </c>
      <c r="U33" s="1308"/>
      <c r="V33" s="1308"/>
      <c r="W33" s="1308"/>
      <c r="X33" s="1308"/>
      <c r="Y33" s="1309"/>
      <c r="Z33" s="1330">
        <v>5.3752000000000001E-3</v>
      </c>
      <c r="AA33" s="1331"/>
      <c r="AB33" s="1331"/>
      <c r="AC33" s="1332"/>
      <c r="AD33" s="1344">
        <f t="shared" si="0"/>
        <v>24</v>
      </c>
      <c r="AE33" s="1345"/>
      <c r="AF33" s="1345"/>
      <c r="AG33" s="1346"/>
      <c r="AH33" s="1344">
        <f t="shared" si="1"/>
        <v>24</v>
      </c>
      <c r="AI33" s="1345"/>
      <c r="AJ33" s="1345"/>
      <c r="AK33" s="1346"/>
      <c r="AL33" s="1344">
        <f t="shared" si="2"/>
        <v>24</v>
      </c>
      <c r="AM33" s="1345"/>
      <c r="AN33" s="1345"/>
      <c r="AO33" s="1346"/>
      <c r="AP33" s="1344">
        <f t="shared" si="3"/>
        <v>31</v>
      </c>
      <c r="AQ33" s="1345"/>
      <c r="AR33" s="1345"/>
      <c r="AS33" s="1346"/>
      <c r="AT33" s="1344">
        <f t="shared" si="8"/>
        <v>24</v>
      </c>
      <c r="AU33" s="1345"/>
      <c r="AV33" s="1345"/>
      <c r="AW33" s="1346"/>
      <c r="AX33" s="33"/>
      <c r="AY33" s="1300"/>
      <c r="AZ33" s="1298"/>
      <c r="BA33" s="1299"/>
      <c r="BB33" s="1353">
        <v>3.8</v>
      </c>
      <c r="BC33" s="1354"/>
      <c r="BD33" s="1355"/>
      <c r="BE33" s="1289"/>
      <c r="BF33" s="1290"/>
      <c r="BG33" s="1291"/>
      <c r="BH33" s="1284">
        <v>14</v>
      </c>
      <c r="BI33" s="1282"/>
      <c r="BJ33" s="40" t="s">
        <v>48</v>
      </c>
      <c r="BK33" s="1282">
        <v>16</v>
      </c>
      <c r="BL33" s="1283"/>
      <c r="BM33" s="1284" t="s">
        <v>34</v>
      </c>
      <c r="BN33" s="1282"/>
      <c r="BO33" s="1282"/>
      <c r="BP33" s="1307">
        <v>3471.3479999999927</v>
      </c>
      <c r="BQ33" s="1308"/>
      <c r="BR33" s="1308"/>
      <c r="BS33" s="1308"/>
      <c r="BT33" s="1308"/>
      <c r="BU33" s="1309"/>
      <c r="BV33" s="1330">
        <v>2.8365100000000001E-2</v>
      </c>
      <c r="BW33" s="1331"/>
      <c r="BX33" s="1331"/>
      <c r="BY33" s="1332"/>
      <c r="BZ33" s="1344">
        <f t="shared" si="9"/>
        <v>0</v>
      </c>
      <c r="CA33" s="1345"/>
      <c r="CB33" s="1345"/>
      <c r="CC33" s="1346"/>
      <c r="CD33" s="1344">
        <f t="shared" si="4"/>
        <v>1</v>
      </c>
      <c r="CE33" s="1345"/>
      <c r="CF33" s="1345"/>
      <c r="CG33" s="1346"/>
      <c r="CH33" s="1344">
        <f t="shared" si="5"/>
        <v>1</v>
      </c>
      <c r="CI33" s="1345"/>
      <c r="CJ33" s="1345"/>
      <c r="CK33" s="1346"/>
      <c r="CL33" s="1344">
        <f t="shared" si="6"/>
        <v>16</v>
      </c>
      <c r="CM33" s="1345"/>
      <c r="CN33" s="1345"/>
      <c r="CO33" s="1346"/>
      <c r="CP33" s="1344">
        <f t="shared" si="7"/>
        <v>0</v>
      </c>
      <c r="CQ33" s="1345"/>
      <c r="CR33" s="1345"/>
      <c r="CS33" s="1346"/>
    </row>
    <row r="34" spans="3:97" s="38" customFormat="1" ht="15" customHeight="1" x14ac:dyDescent="0.15">
      <c r="C34" s="1300"/>
      <c r="D34" s="1298"/>
      <c r="E34" s="1299"/>
      <c r="F34" s="1353">
        <v>3.8</v>
      </c>
      <c r="G34" s="1354"/>
      <c r="H34" s="1355"/>
      <c r="I34" s="1289"/>
      <c r="J34" s="1290"/>
      <c r="K34" s="1291"/>
      <c r="L34" s="1284">
        <v>14</v>
      </c>
      <c r="M34" s="1282"/>
      <c r="N34" s="40" t="s">
        <v>48</v>
      </c>
      <c r="O34" s="1282">
        <v>16</v>
      </c>
      <c r="P34" s="1283"/>
      <c r="Q34" s="1284" t="s">
        <v>35</v>
      </c>
      <c r="R34" s="1282"/>
      <c r="S34" s="1282"/>
      <c r="T34" s="1307">
        <v>3073.8599999999956</v>
      </c>
      <c r="U34" s="1308"/>
      <c r="V34" s="1308"/>
      <c r="W34" s="1308"/>
      <c r="X34" s="1308"/>
      <c r="Y34" s="1309"/>
      <c r="Z34" s="1330">
        <v>1.22132E-2</v>
      </c>
      <c r="AA34" s="1331"/>
      <c r="AB34" s="1331"/>
      <c r="AC34" s="1332"/>
      <c r="AD34" s="1344">
        <f t="shared" si="0"/>
        <v>54</v>
      </c>
      <c r="AE34" s="1345"/>
      <c r="AF34" s="1345"/>
      <c r="AG34" s="1346"/>
      <c r="AH34" s="1344">
        <f t="shared" si="1"/>
        <v>54</v>
      </c>
      <c r="AI34" s="1345"/>
      <c r="AJ34" s="1345"/>
      <c r="AK34" s="1346"/>
      <c r="AL34" s="1344">
        <f t="shared" si="2"/>
        <v>54</v>
      </c>
      <c r="AM34" s="1345"/>
      <c r="AN34" s="1345"/>
      <c r="AO34" s="1346"/>
      <c r="AP34" s="1344">
        <f t="shared" si="3"/>
        <v>22</v>
      </c>
      <c r="AQ34" s="1345"/>
      <c r="AR34" s="1345"/>
      <c r="AS34" s="1346"/>
      <c r="AT34" s="1344">
        <f t="shared" si="8"/>
        <v>54</v>
      </c>
      <c r="AU34" s="1345"/>
      <c r="AV34" s="1345"/>
      <c r="AW34" s="1346"/>
      <c r="AX34" s="33"/>
      <c r="AY34" s="1300"/>
      <c r="AZ34" s="1298"/>
      <c r="BA34" s="1299"/>
      <c r="BB34" s="1353">
        <v>3.8</v>
      </c>
      <c r="BC34" s="1354"/>
      <c r="BD34" s="1355"/>
      <c r="BE34" s="1289"/>
      <c r="BF34" s="1290"/>
      <c r="BG34" s="1291"/>
      <c r="BH34" s="1284">
        <v>14</v>
      </c>
      <c r="BI34" s="1282"/>
      <c r="BJ34" s="40" t="s">
        <v>48</v>
      </c>
      <c r="BK34" s="1282">
        <v>16</v>
      </c>
      <c r="BL34" s="1283"/>
      <c r="BM34" s="1284" t="s">
        <v>35</v>
      </c>
      <c r="BN34" s="1282"/>
      <c r="BO34" s="1282"/>
      <c r="BP34" s="1307">
        <v>5131.1519999999964</v>
      </c>
      <c r="BQ34" s="1308"/>
      <c r="BR34" s="1308"/>
      <c r="BS34" s="1308"/>
      <c r="BT34" s="1308"/>
      <c r="BU34" s="1309"/>
      <c r="BV34" s="1330">
        <v>4.1927699999999998E-2</v>
      </c>
      <c r="BW34" s="1331"/>
      <c r="BX34" s="1331"/>
      <c r="BY34" s="1332"/>
      <c r="BZ34" s="1344">
        <f t="shared" si="9"/>
        <v>0</v>
      </c>
      <c r="CA34" s="1345"/>
      <c r="CB34" s="1345"/>
      <c r="CC34" s="1346"/>
      <c r="CD34" s="1344">
        <f t="shared" si="4"/>
        <v>1</v>
      </c>
      <c r="CE34" s="1345"/>
      <c r="CF34" s="1345"/>
      <c r="CG34" s="1346"/>
      <c r="CH34" s="1344">
        <f t="shared" si="5"/>
        <v>1</v>
      </c>
      <c r="CI34" s="1345"/>
      <c r="CJ34" s="1345"/>
      <c r="CK34" s="1346"/>
      <c r="CL34" s="1344">
        <f t="shared" si="6"/>
        <v>10</v>
      </c>
      <c r="CM34" s="1345"/>
      <c r="CN34" s="1345"/>
      <c r="CO34" s="1346"/>
      <c r="CP34" s="1344">
        <f t="shared" si="7"/>
        <v>0</v>
      </c>
      <c r="CQ34" s="1345"/>
      <c r="CR34" s="1345"/>
      <c r="CS34" s="1346"/>
    </row>
    <row r="35" spans="3:97" s="38" customFormat="1" ht="15" customHeight="1" x14ac:dyDescent="0.15">
      <c r="C35" s="1300"/>
      <c r="D35" s="1298"/>
      <c r="E35" s="1299"/>
      <c r="F35" s="1353">
        <v>3.8</v>
      </c>
      <c r="G35" s="1354"/>
      <c r="H35" s="1355"/>
      <c r="I35" s="1285"/>
      <c r="J35" s="1286"/>
      <c r="K35" s="1287"/>
      <c r="L35" s="1288">
        <v>14</v>
      </c>
      <c r="M35" s="1280"/>
      <c r="N35" s="43" t="s">
        <v>48</v>
      </c>
      <c r="O35" s="1280">
        <v>16</v>
      </c>
      <c r="P35" s="1281"/>
      <c r="Q35" s="1288" t="s">
        <v>36</v>
      </c>
      <c r="R35" s="1280"/>
      <c r="S35" s="1280"/>
      <c r="T35" s="1310">
        <v>7363.6139999999896</v>
      </c>
      <c r="U35" s="1311"/>
      <c r="V35" s="1311"/>
      <c r="W35" s="1311"/>
      <c r="X35" s="1311"/>
      <c r="Y35" s="1312"/>
      <c r="Z35" s="1333">
        <v>2.9257600000000002E-2</v>
      </c>
      <c r="AA35" s="1334"/>
      <c r="AB35" s="1334"/>
      <c r="AC35" s="1335"/>
      <c r="AD35" s="1338">
        <f t="shared" si="0"/>
        <v>129</v>
      </c>
      <c r="AE35" s="1339"/>
      <c r="AF35" s="1339"/>
      <c r="AG35" s="1340"/>
      <c r="AH35" s="1338">
        <f t="shared" si="1"/>
        <v>129</v>
      </c>
      <c r="AI35" s="1339"/>
      <c r="AJ35" s="1339"/>
      <c r="AK35" s="1340"/>
      <c r="AL35" s="1338">
        <f t="shared" si="2"/>
        <v>129</v>
      </c>
      <c r="AM35" s="1339"/>
      <c r="AN35" s="1339"/>
      <c r="AO35" s="1340"/>
      <c r="AP35" s="1338">
        <f t="shared" si="3"/>
        <v>13</v>
      </c>
      <c r="AQ35" s="1339"/>
      <c r="AR35" s="1339"/>
      <c r="AS35" s="1340"/>
      <c r="AT35" s="1338">
        <f t="shared" si="8"/>
        <v>129</v>
      </c>
      <c r="AU35" s="1339"/>
      <c r="AV35" s="1339"/>
      <c r="AW35" s="1340"/>
      <c r="AX35" s="33"/>
      <c r="AY35" s="1300"/>
      <c r="AZ35" s="1298"/>
      <c r="BA35" s="1299"/>
      <c r="BB35" s="1353">
        <v>3.8</v>
      </c>
      <c r="BC35" s="1354"/>
      <c r="BD35" s="1355"/>
      <c r="BE35" s="1285"/>
      <c r="BF35" s="1286"/>
      <c r="BG35" s="1287"/>
      <c r="BH35" s="1288">
        <v>14</v>
      </c>
      <c r="BI35" s="1280"/>
      <c r="BJ35" s="43" t="s">
        <v>48</v>
      </c>
      <c r="BK35" s="1280">
        <v>16</v>
      </c>
      <c r="BL35" s="1281"/>
      <c r="BM35" s="1288" t="s">
        <v>36</v>
      </c>
      <c r="BN35" s="1280"/>
      <c r="BO35" s="1280"/>
      <c r="BP35" s="1310">
        <v>6017.9100000000008</v>
      </c>
      <c r="BQ35" s="1311"/>
      <c r="BR35" s="1311"/>
      <c r="BS35" s="1311"/>
      <c r="BT35" s="1311"/>
      <c r="BU35" s="1312"/>
      <c r="BV35" s="1333">
        <v>4.9173599999999998E-2</v>
      </c>
      <c r="BW35" s="1334"/>
      <c r="BX35" s="1334"/>
      <c r="BY35" s="1335"/>
      <c r="BZ35" s="1338">
        <f t="shared" ref="BZ35:BZ51" si="10">IF($BZ$7="","",ROUND($BZ$7*$BV35,0))</f>
        <v>0</v>
      </c>
      <c r="CA35" s="1339"/>
      <c r="CB35" s="1339"/>
      <c r="CC35" s="1340"/>
      <c r="CD35" s="1338">
        <f t="shared" si="4"/>
        <v>1</v>
      </c>
      <c r="CE35" s="1339"/>
      <c r="CF35" s="1339"/>
      <c r="CG35" s="1340"/>
      <c r="CH35" s="1338">
        <f t="shared" si="5"/>
        <v>1</v>
      </c>
      <c r="CI35" s="1339"/>
      <c r="CJ35" s="1339"/>
      <c r="CK35" s="1340"/>
      <c r="CL35" s="1338">
        <f t="shared" si="6"/>
        <v>8</v>
      </c>
      <c r="CM35" s="1339"/>
      <c r="CN35" s="1339"/>
      <c r="CO35" s="1340"/>
      <c r="CP35" s="1338">
        <f t="shared" si="7"/>
        <v>0</v>
      </c>
      <c r="CQ35" s="1339"/>
      <c r="CR35" s="1339"/>
      <c r="CS35" s="1340"/>
    </row>
    <row r="36" spans="3:97" s="38" customFormat="1" ht="15" customHeight="1" x14ac:dyDescent="0.15">
      <c r="C36" s="1300"/>
      <c r="D36" s="1298"/>
      <c r="E36" s="1299"/>
      <c r="F36" s="1353">
        <v>3.8</v>
      </c>
      <c r="G36" s="1354"/>
      <c r="H36" s="1355"/>
      <c r="I36" s="1292" t="s">
        <v>229</v>
      </c>
      <c r="J36" s="1275"/>
      <c r="K36" s="1276"/>
      <c r="L36" s="1277">
        <v>18</v>
      </c>
      <c r="M36" s="1278"/>
      <c r="N36" s="36" t="s">
        <v>48</v>
      </c>
      <c r="O36" s="1278">
        <v>22</v>
      </c>
      <c r="P36" s="1279"/>
      <c r="Q36" s="1277" t="s">
        <v>33</v>
      </c>
      <c r="R36" s="1278"/>
      <c r="S36" s="1278"/>
      <c r="T36" s="1313">
        <v>2830.3799999999997</v>
      </c>
      <c r="U36" s="1314"/>
      <c r="V36" s="1314"/>
      <c r="W36" s="1314"/>
      <c r="X36" s="1314"/>
      <c r="Y36" s="1315"/>
      <c r="Z36" s="1336">
        <v>1.12458E-2</v>
      </c>
      <c r="AA36" s="1337"/>
      <c r="AB36" s="1328"/>
      <c r="AC36" s="1329"/>
      <c r="AD36" s="1347">
        <f t="shared" si="0"/>
        <v>49</v>
      </c>
      <c r="AE36" s="1348"/>
      <c r="AF36" s="1348"/>
      <c r="AG36" s="1349"/>
      <c r="AH36" s="1347">
        <f t="shared" si="1"/>
        <v>49</v>
      </c>
      <c r="AI36" s="1348"/>
      <c r="AJ36" s="1348"/>
      <c r="AK36" s="1349"/>
      <c r="AL36" s="1347">
        <f t="shared" si="2"/>
        <v>49</v>
      </c>
      <c r="AM36" s="1348"/>
      <c r="AN36" s="1348"/>
      <c r="AO36" s="1349"/>
      <c r="AP36" s="1347">
        <f t="shared" si="3"/>
        <v>23</v>
      </c>
      <c r="AQ36" s="1348"/>
      <c r="AR36" s="1348"/>
      <c r="AS36" s="1349"/>
      <c r="AT36" s="1347">
        <f t="shared" si="8"/>
        <v>49</v>
      </c>
      <c r="AU36" s="1348"/>
      <c r="AV36" s="1348"/>
      <c r="AW36" s="1349"/>
      <c r="AX36" s="33"/>
      <c r="AY36" s="1300"/>
      <c r="AZ36" s="1298"/>
      <c r="BA36" s="1299"/>
      <c r="BB36" s="1353">
        <v>3.8</v>
      </c>
      <c r="BC36" s="1354"/>
      <c r="BD36" s="1355"/>
      <c r="BE36" s="1292" t="s">
        <v>229</v>
      </c>
      <c r="BF36" s="1275"/>
      <c r="BG36" s="1276"/>
      <c r="BH36" s="1277">
        <v>18</v>
      </c>
      <c r="BI36" s="1278"/>
      <c r="BJ36" s="36" t="s">
        <v>48</v>
      </c>
      <c r="BK36" s="1278">
        <v>22</v>
      </c>
      <c r="BL36" s="1279"/>
      <c r="BM36" s="1277" t="s">
        <v>33</v>
      </c>
      <c r="BN36" s="1278"/>
      <c r="BO36" s="1278"/>
      <c r="BP36" s="1313">
        <v>3590.9260000000027</v>
      </c>
      <c r="BQ36" s="1314"/>
      <c r="BR36" s="1314"/>
      <c r="BS36" s="1314"/>
      <c r="BT36" s="1320"/>
      <c r="BU36" s="1321"/>
      <c r="BV36" s="1336">
        <v>2.9342199999999999E-2</v>
      </c>
      <c r="BW36" s="1337"/>
      <c r="BX36" s="1337"/>
      <c r="BY36" s="1356"/>
      <c r="BZ36" s="1347">
        <f t="shared" si="10"/>
        <v>0</v>
      </c>
      <c r="CA36" s="1348"/>
      <c r="CB36" s="1348"/>
      <c r="CC36" s="1349"/>
      <c r="CD36" s="1347">
        <f t="shared" si="4"/>
        <v>1</v>
      </c>
      <c r="CE36" s="1348"/>
      <c r="CF36" s="1348"/>
      <c r="CG36" s="1349"/>
      <c r="CH36" s="1347">
        <f t="shared" si="5"/>
        <v>1</v>
      </c>
      <c r="CI36" s="1348"/>
      <c r="CJ36" s="1348"/>
      <c r="CK36" s="1349"/>
      <c r="CL36" s="1347">
        <f t="shared" si="6"/>
        <v>15</v>
      </c>
      <c r="CM36" s="1348"/>
      <c r="CN36" s="1348"/>
      <c r="CO36" s="1349"/>
      <c r="CP36" s="1347">
        <f t="shared" si="7"/>
        <v>0</v>
      </c>
      <c r="CQ36" s="1348"/>
      <c r="CR36" s="1348"/>
      <c r="CS36" s="1349"/>
    </row>
    <row r="37" spans="3:97" s="38" customFormat="1" ht="15" customHeight="1" x14ac:dyDescent="0.15">
      <c r="C37" s="1300"/>
      <c r="D37" s="1298"/>
      <c r="E37" s="1299"/>
      <c r="F37" s="1353">
        <v>3.8</v>
      </c>
      <c r="G37" s="1354"/>
      <c r="H37" s="1355"/>
      <c r="I37" s="1289"/>
      <c r="J37" s="1290"/>
      <c r="K37" s="1291"/>
      <c r="L37" s="1284">
        <v>18</v>
      </c>
      <c r="M37" s="1282"/>
      <c r="N37" s="40" t="s">
        <v>48</v>
      </c>
      <c r="O37" s="1282">
        <v>22</v>
      </c>
      <c r="P37" s="1283"/>
      <c r="Q37" s="1284" t="s">
        <v>34</v>
      </c>
      <c r="R37" s="1282"/>
      <c r="S37" s="1282"/>
      <c r="T37" s="1307">
        <v>7258.9640000000009</v>
      </c>
      <c r="U37" s="1308"/>
      <c r="V37" s="1308"/>
      <c r="W37" s="1308"/>
      <c r="X37" s="1308"/>
      <c r="Y37" s="1309"/>
      <c r="Z37" s="1330">
        <v>2.8841800000000001E-2</v>
      </c>
      <c r="AA37" s="1331"/>
      <c r="AB37" s="1331"/>
      <c r="AC37" s="1332"/>
      <c r="AD37" s="1344">
        <f t="shared" si="0"/>
        <v>127</v>
      </c>
      <c r="AE37" s="1345"/>
      <c r="AF37" s="1345"/>
      <c r="AG37" s="1346"/>
      <c r="AH37" s="1344">
        <f t="shared" si="1"/>
        <v>127</v>
      </c>
      <c r="AI37" s="1345"/>
      <c r="AJ37" s="1345"/>
      <c r="AK37" s="1346"/>
      <c r="AL37" s="1344">
        <f t="shared" si="2"/>
        <v>127</v>
      </c>
      <c r="AM37" s="1345"/>
      <c r="AN37" s="1345"/>
      <c r="AO37" s="1346"/>
      <c r="AP37" s="1344">
        <f t="shared" si="3"/>
        <v>14</v>
      </c>
      <c r="AQ37" s="1345"/>
      <c r="AR37" s="1345"/>
      <c r="AS37" s="1346"/>
      <c r="AT37" s="1344">
        <f t="shared" si="8"/>
        <v>127</v>
      </c>
      <c r="AU37" s="1345"/>
      <c r="AV37" s="1345"/>
      <c r="AW37" s="1346"/>
      <c r="AX37" s="33"/>
      <c r="AY37" s="1300"/>
      <c r="AZ37" s="1298"/>
      <c r="BA37" s="1299"/>
      <c r="BB37" s="1353">
        <v>3.8</v>
      </c>
      <c r="BC37" s="1354"/>
      <c r="BD37" s="1355"/>
      <c r="BE37" s="1289"/>
      <c r="BF37" s="1290"/>
      <c r="BG37" s="1291"/>
      <c r="BH37" s="1284">
        <v>18</v>
      </c>
      <c r="BI37" s="1282"/>
      <c r="BJ37" s="40" t="s">
        <v>48</v>
      </c>
      <c r="BK37" s="1282">
        <v>22</v>
      </c>
      <c r="BL37" s="1283"/>
      <c r="BM37" s="1284" t="s">
        <v>34</v>
      </c>
      <c r="BN37" s="1282"/>
      <c r="BO37" s="1282"/>
      <c r="BP37" s="1307">
        <v>5069.4540000000025</v>
      </c>
      <c r="BQ37" s="1308"/>
      <c r="BR37" s="1308"/>
      <c r="BS37" s="1308"/>
      <c r="BT37" s="1308"/>
      <c r="BU37" s="1309"/>
      <c r="BV37" s="1330">
        <v>4.1423599999999998E-2</v>
      </c>
      <c r="BW37" s="1331"/>
      <c r="BX37" s="1331"/>
      <c r="BY37" s="1332"/>
      <c r="BZ37" s="1344">
        <f t="shared" si="10"/>
        <v>0</v>
      </c>
      <c r="CA37" s="1345"/>
      <c r="CB37" s="1345"/>
      <c r="CC37" s="1346"/>
      <c r="CD37" s="1344">
        <f t="shared" si="4"/>
        <v>1</v>
      </c>
      <c r="CE37" s="1345"/>
      <c r="CF37" s="1345"/>
      <c r="CG37" s="1346"/>
      <c r="CH37" s="1344">
        <f t="shared" si="5"/>
        <v>1</v>
      </c>
      <c r="CI37" s="1345"/>
      <c r="CJ37" s="1345"/>
      <c r="CK37" s="1346"/>
      <c r="CL37" s="1344">
        <f t="shared" si="6"/>
        <v>11</v>
      </c>
      <c r="CM37" s="1345"/>
      <c r="CN37" s="1345"/>
      <c r="CO37" s="1346"/>
      <c r="CP37" s="1344">
        <f t="shared" si="7"/>
        <v>0</v>
      </c>
      <c r="CQ37" s="1345"/>
      <c r="CR37" s="1345"/>
      <c r="CS37" s="1346"/>
    </row>
    <row r="38" spans="3:97" s="38" customFormat="1" ht="15" customHeight="1" x14ac:dyDescent="0.15">
      <c r="C38" s="1300"/>
      <c r="D38" s="1298"/>
      <c r="E38" s="1299"/>
      <c r="F38" s="1353">
        <v>3.8</v>
      </c>
      <c r="G38" s="1354"/>
      <c r="H38" s="1355"/>
      <c r="I38" s="1289"/>
      <c r="J38" s="1290"/>
      <c r="K38" s="1291"/>
      <c r="L38" s="1284">
        <v>18</v>
      </c>
      <c r="M38" s="1282"/>
      <c r="N38" s="40" t="s">
        <v>48</v>
      </c>
      <c r="O38" s="1282">
        <v>22</v>
      </c>
      <c r="P38" s="1283"/>
      <c r="Q38" s="1284" t="s">
        <v>35</v>
      </c>
      <c r="R38" s="1282"/>
      <c r="S38" s="1282"/>
      <c r="T38" s="1307">
        <v>12931.850000000002</v>
      </c>
      <c r="U38" s="1308"/>
      <c r="V38" s="1308"/>
      <c r="W38" s="1308"/>
      <c r="X38" s="1308"/>
      <c r="Y38" s="1309"/>
      <c r="Z38" s="1330">
        <v>5.1381599999999999E-2</v>
      </c>
      <c r="AA38" s="1331"/>
      <c r="AB38" s="1331"/>
      <c r="AC38" s="1332"/>
      <c r="AD38" s="1344">
        <f t="shared" si="0"/>
        <v>226</v>
      </c>
      <c r="AE38" s="1345"/>
      <c r="AF38" s="1345"/>
      <c r="AG38" s="1346"/>
      <c r="AH38" s="1344">
        <f t="shared" si="1"/>
        <v>226</v>
      </c>
      <c r="AI38" s="1345"/>
      <c r="AJ38" s="1345"/>
      <c r="AK38" s="1346"/>
      <c r="AL38" s="1344">
        <f t="shared" si="2"/>
        <v>226</v>
      </c>
      <c r="AM38" s="1345"/>
      <c r="AN38" s="1345"/>
      <c r="AO38" s="1346"/>
      <c r="AP38" s="1344">
        <f t="shared" si="3"/>
        <v>7</v>
      </c>
      <c r="AQ38" s="1345"/>
      <c r="AR38" s="1345"/>
      <c r="AS38" s="1346"/>
      <c r="AT38" s="1344">
        <f t="shared" si="8"/>
        <v>226</v>
      </c>
      <c r="AU38" s="1345"/>
      <c r="AV38" s="1345"/>
      <c r="AW38" s="1346"/>
      <c r="AX38" s="33"/>
      <c r="AY38" s="1300"/>
      <c r="AZ38" s="1298"/>
      <c r="BA38" s="1299"/>
      <c r="BB38" s="1353">
        <v>3.8</v>
      </c>
      <c r="BC38" s="1354"/>
      <c r="BD38" s="1355"/>
      <c r="BE38" s="1289"/>
      <c r="BF38" s="1290"/>
      <c r="BG38" s="1291"/>
      <c r="BH38" s="1284">
        <v>18</v>
      </c>
      <c r="BI38" s="1282"/>
      <c r="BJ38" s="40" t="s">
        <v>48</v>
      </c>
      <c r="BK38" s="1282">
        <v>22</v>
      </c>
      <c r="BL38" s="1283"/>
      <c r="BM38" s="1284" t="s">
        <v>35</v>
      </c>
      <c r="BN38" s="1282"/>
      <c r="BO38" s="1282"/>
      <c r="BP38" s="1307">
        <v>8963.405999999999</v>
      </c>
      <c r="BQ38" s="1308"/>
      <c r="BR38" s="1308"/>
      <c r="BS38" s="1308"/>
      <c r="BT38" s="1308"/>
      <c r="BU38" s="1309"/>
      <c r="BV38" s="1330">
        <v>7.3241799999999996E-2</v>
      </c>
      <c r="BW38" s="1331"/>
      <c r="BX38" s="1331"/>
      <c r="BY38" s="1332"/>
      <c r="BZ38" s="1344">
        <f t="shared" si="10"/>
        <v>0</v>
      </c>
      <c r="CA38" s="1345"/>
      <c r="CB38" s="1345"/>
      <c r="CC38" s="1346"/>
      <c r="CD38" s="1344">
        <f t="shared" si="4"/>
        <v>1</v>
      </c>
      <c r="CE38" s="1345"/>
      <c r="CF38" s="1345"/>
      <c r="CG38" s="1346"/>
      <c r="CH38" s="1344">
        <f t="shared" si="5"/>
        <v>1</v>
      </c>
      <c r="CI38" s="1345"/>
      <c r="CJ38" s="1345"/>
      <c r="CK38" s="1346"/>
      <c r="CL38" s="1344">
        <f t="shared" si="6"/>
        <v>2</v>
      </c>
      <c r="CM38" s="1345"/>
      <c r="CN38" s="1345"/>
      <c r="CO38" s="1346"/>
      <c r="CP38" s="1344">
        <f t="shared" si="7"/>
        <v>0</v>
      </c>
      <c r="CQ38" s="1345"/>
      <c r="CR38" s="1345"/>
      <c r="CS38" s="1346"/>
    </row>
    <row r="39" spans="3:97" s="38" customFormat="1" ht="15" customHeight="1" x14ac:dyDescent="0.15">
      <c r="C39" s="1300"/>
      <c r="D39" s="1298"/>
      <c r="E39" s="1299"/>
      <c r="F39" s="1353">
        <v>3.8</v>
      </c>
      <c r="G39" s="1354"/>
      <c r="H39" s="1355"/>
      <c r="I39" s="1285"/>
      <c r="J39" s="1286"/>
      <c r="K39" s="1287"/>
      <c r="L39" s="1288">
        <v>18</v>
      </c>
      <c r="M39" s="1280"/>
      <c r="N39" s="43" t="s">
        <v>48</v>
      </c>
      <c r="O39" s="1280">
        <v>22</v>
      </c>
      <c r="P39" s="1281"/>
      <c r="Q39" s="1288" t="s">
        <v>36</v>
      </c>
      <c r="R39" s="1280"/>
      <c r="S39" s="1280"/>
      <c r="T39" s="1310">
        <v>25288.615999999951</v>
      </c>
      <c r="U39" s="1311"/>
      <c r="V39" s="1311"/>
      <c r="W39" s="1311"/>
      <c r="X39" s="1311"/>
      <c r="Y39" s="1312"/>
      <c r="Z39" s="1333">
        <v>0.10047830000000001</v>
      </c>
      <c r="AA39" s="1334"/>
      <c r="AB39" s="1334"/>
      <c r="AC39" s="1335"/>
      <c r="AD39" s="1338">
        <f t="shared" si="0"/>
        <v>442</v>
      </c>
      <c r="AE39" s="1339"/>
      <c r="AF39" s="1339"/>
      <c r="AG39" s="1340"/>
      <c r="AH39" s="1338">
        <f t="shared" si="1"/>
        <v>442</v>
      </c>
      <c r="AI39" s="1339"/>
      <c r="AJ39" s="1339"/>
      <c r="AK39" s="1340"/>
      <c r="AL39" s="1338">
        <f t="shared" si="2"/>
        <v>442</v>
      </c>
      <c r="AM39" s="1339"/>
      <c r="AN39" s="1339"/>
      <c r="AO39" s="1340"/>
      <c r="AP39" s="1338">
        <f t="shared" si="3"/>
        <v>2</v>
      </c>
      <c r="AQ39" s="1339"/>
      <c r="AR39" s="1339"/>
      <c r="AS39" s="1340"/>
      <c r="AT39" s="1338">
        <f t="shared" si="8"/>
        <v>441</v>
      </c>
      <c r="AU39" s="1339"/>
      <c r="AV39" s="1339"/>
      <c r="AW39" s="1340"/>
      <c r="AX39" s="33"/>
      <c r="AY39" s="1300"/>
      <c r="AZ39" s="1298"/>
      <c r="BA39" s="1299"/>
      <c r="BB39" s="1353">
        <v>3.8</v>
      </c>
      <c r="BC39" s="1354"/>
      <c r="BD39" s="1355"/>
      <c r="BE39" s="1285"/>
      <c r="BF39" s="1286"/>
      <c r="BG39" s="1287"/>
      <c r="BH39" s="1288">
        <v>18</v>
      </c>
      <c r="BI39" s="1280"/>
      <c r="BJ39" s="43" t="s">
        <v>48</v>
      </c>
      <c r="BK39" s="1280">
        <v>22</v>
      </c>
      <c r="BL39" s="1281"/>
      <c r="BM39" s="1288" t="s">
        <v>36</v>
      </c>
      <c r="BN39" s="1280"/>
      <c r="BO39" s="1280"/>
      <c r="BP39" s="1310">
        <v>9713.1860000000142</v>
      </c>
      <c r="BQ39" s="1311"/>
      <c r="BR39" s="1311"/>
      <c r="BS39" s="1311"/>
      <c r="BT39" s="1311"/>
      <c r="BU39" s="1312"/>
      <c r="BV39" s="1333">
        <v>7.9368400000000006E-2</v>
      </c>
      <c r="BW39" s="1334"/>
      <c r="BX39" s="1334"/>
      <c r="BY39" s="1335"/>
      <c r="BZ39" s="1338">
        <f t="shared" si="10"/>
        <v>0</v>
      </c>
      <c r="CA39" s="1339"/>
      <c r="CB39" s="1339"/>
      <c r="CC39" s="1340"/>
      <c r="CD39" s="1338">
        <f t="shared" si="4"/>
        <v>1</v>
      </c>
      <c r="CE39" s="1339"/>
      <c r="CF39" s="1339"/>
      <c r="CG39" s="1340"/>
      <c r="CH39" s="1338">
        <f t="shared" si="5"/>
        <v>1</v>
      </c>
      <c r="CI39" s="1339"/>
      <c r="CJ39" s="1339"/>
      <c r="CK39" s="1340"/>
      <c r="CL39" s="1338">
        <f t="shared" si="6"/>
        <v>1</v>
      </c>
      <c r="CM39" s="1339"/>
      <c r="CN39" s="1339"/>
      <c r="CO39" s="1340"/>
      <c r="CP39" s="1338">
        <f t="shared" si="7"/>
        <v>0</v>
      </c>
      <c r="CQ39" s="1339"/>
      <c r="CR39" s="1339"/>
      <c r="CS39" s="1340"/>
    </row>
    <row r="40" spans="3:97" s="38" customFormat="1" ht="15" customHeight="1" x14ac:dyDescent="0.15">
      <c r="C40" s="1300"/>
      <c r="D40" s="1298"/>
      <c r="E40" s="1299"/>
      <c r="F40" s="1353">
        <v>3.8</v>
      </c>
      <c r="G40" s="1354"/>
      <c r="H40" s="1355"/>
      <c r="I40" s="1292" t="s">
        <v>230</v>
      </c>
      <c r="J40" s="1275"/>
      <c r="K40" s="1276"/>
      <c r="L40" s="1277">
        <v>24</v>
      </c>
      <c r="M40" s="1278"/>
      <c r="N40" s="36" t="s">
        <v>48</v>
      </c>
      <c r="O40" s="1278">
        <v>28</v>
      </c>
      <c r="P40" s="1279"/>
      <c r="Q40" s="1277" t="s">
        <v>33</v>
      </c>
      <c r="R40" s="1278"/>
      <c r="S40" s="1278"/>
      <c r="T40" s="1313">
        <v>3872.2859999999951</v>
      </c>
      <c r="U40" s="1314"/>
      <c r="V40" s="1314"/>
      <c r="W40" s="1314"/>
      <c r="X40" s="1314"/>
      <c r="Y40" s="1315"/>
      <c r="Z40" s="1336">
        <v>1.5385599999999999E-2</v>
      </c>
      <c r="AA40" s="1337"/>
      <c r="AB40" s="1328"/>
      <c r="AC40" s="1329"/>
      <c r="AD40" s="1347">
        <f t="shared" si="0"/>
        <v>68</v>
      </c>
      <c r="AE40" s="1348"/>
      <c r="AF40" s="1348"/>
      <c r="AG40" s="1349"/>
      <c r="AH40" s="1347">
        <f t="shared" si="1"/>
        <v>68</v>
      </c>
      <c r="AI40" s="1348"/>
      <c r="AJ40" s="1348"/>
      <c r="AK40" s="1349"/>
      <c r="AL40" s="1347">
        <f t="shared" si="2"/>
        <v>68</v>
      </c>
      <c r="AM40" s="1348"/>
      <c r="AN40" s="1348"/>
      <c r="AO40" s="1349"/>
      <c r="AP40" s="1347">
        <f t="shared" si="3"/>
        <v>20</v>
      </c>
      <c r="AQ40" s="1348"/>
      <c r="AR40" s="1348"/>
      <c r="AS40" s="1349"/>
      <c r="AT40" s="1347">
        <f t="shared" si="8"/>
        <v>68</v>
      </c>
      <c r="AU40" s="1348"/>
      <c r="AV40" s="1348"/>
      <c r="AW40" s="1349"/>
      <c r="AX40" s="33"/>
      <c r="AY40" s="1300"/>
      <c r="AZ40" s="1298"/>
      <c r="BA40" s="1299"/>
      <c r="BB40" s="1353">
        <v>3.8</v>
      </c>
      <c r="BC40" s="1354"/>
      <c r="BD40" s="1355"/>
      <c r="BE40" s="1292" t="s">
        <v>230</v>
      </c>
      <c r="BF40" s="1275"/>
      <c r="BG40" s="1276"/>
      <c r="BH40" s="1277">
        <v>24</v>
      </c>
      <c r="BI40" s="1278"/>
      <c r="BJ40" s="36" t="s">
        <v>48</v>
      </c>
      <c r="BK40" s="1278">
        <v>28</v>
      </c>
      <c r="BL40" s="1279"/>
      <c r="BM40" s="1277" t="s">
        <v>33</v>
      </c>
      <c r="BN40" s="1278"/>
      <c r="BO40" s="1278"/>
      <c r="BP40" s="1313">
        <v>1143.0760000000005</v>
      </c>
      <c r="BQ40" s="1314"/>
      <c r="BR40" s="1314"/>
      <c r="BS40" s="1314"/>
      <c r="BT40" s="1320"/>
      <c r="BU40" s="1321"/>
      <c r="BV40" s="1336">
        <v>9.3402999999999993E-3</v>
      </c>
      <c r="BW40" s="1337"/>
      <c r="BX40" s="1337"/>
      <c r="BY40" s="1356"/>
      <c r="BZ40" s="1347">
        <f t="shared" si="10"/>
        <v>0</v>
      </c>
      <c r="CA40" s="1348"/>
      <c r="CB40" s="1348"/>
      <c r="CC40" s="1349"/>
      <c r="CD40" s="1347">
        <f t="shared" si="4"/>
        <v>1</v>
      </c>
      <c r="CE40" s="1348"/>
      <c r="CF40" s="1348"/>
      <c r="CG40" s="1349"/>
      <c r="CH40" s="1347">
        <f t="shared" si="5"/>
        <v>1</v>
      </c>
      <c r="CI40" s="1348"/>
      <c r="CJ40" s="1348"/>
      <c r="CK40" s="1349"/>
      <c r="CL40" s="1347">
        <f t="shared" si="6"/>
        <v>25</v>
      </c>
      <c r="CM40" s="1348"/>
      <c r="CN40" s="1348"/>
      <c r="CO40" s="1349"/>
      <c r="CP40" s="1347">
        <f t="shared" si="7"/>
        <v>0</v>
      </c>
      <c r="CQ40" s="1348"/>
      <c r="CR40" s="1348"/>
      <c r="CS40" s="1349"/>
    </row>
    <row r="41" spans="3:97" s="38" customFormat="1" ht="15" customHeight="1" x14ac:dyDescent="0.15">
      <c r="C41" s="1300"/>
      <c r="D41" s="1298"/>
      <c r="E41" s="1299"/>
      <c r="F41" s="1353">
        <v>3.8</v>
      </c>
      <c r="G41" s="1354"/>
      <c r="H41" s="1355"/>
      <c r="I41" s="1289"/>
      <c r="J41" s="1290"/>
      <c r="K41" s="1291"/>
      <c r="L41" s="1284">
        <v>24</v>
      </c>
      <c r="M41" s="1282"/>
      <c r="N41" s="40" t="s">
        <v>48</v>
      </c>
      <c r="O41" s="1282">
        <v>28</v>
      </c>
      <c r="P41" s="1283"/>
      <c r="Q41" s="1284" t="s">
        <v>34</v>
      </c>
      <c r="R41" s="1282"/>
      <c r="S41" s="1282"/>
      <c r="T41" s="1307">
        <v>9797.4639999999981</v>
      </c>
      <c r="U41" s="1308"/>
      <c r="V41" s="1308"/>
      <c r="W41" s="1308"/>
      <c r="X41" s="1308"/>
      <c r="Y41" s="1309"/>
      <c r="Z41" s="1330">
        <v>3.8927900000000001E-2</v>
      </c>
      <c r="AA41" s="1331"/>
      <c r="AB41" s="1331"/>
      <c r="AC41" s="1332"/>
      <c r="AD41" s="1344">
        <f t="shared" si="0"/>
        <v>171</v>
      </c>
      <c r="AE41" s="1345"/>
      <c r="AF41" s="1345"/>
      <c r="AG41" s="1346"/>
      <c r="AH41" s="1344">
        <f t="shared" si="1"/>
        <v>171</v>
      </c>
      <c r="AI41" s="1345"/>
      <c r="AJ41" s="1345"/>
      <c r="AK41" s="1346"/>
      <c r="AL41" s="1344">
        <f t="shared" si="2"/>
        <v>171</v>
      </c>
      <c r="AM41" s="1345"/>
      <c r="AN41" s="1345"/>
      <c r="AO41" s="1346"/>
      <c r="AP41" s="1344">
        <f t="shared" si="3"/>
        <v>8</v>
      </c>
      <c r="AQ41" s="1345"/>
      <c r="AR41" s="1345"/>
      <c r="AS41" s="1346"/>
      <c r="AT41" s="1344">
        <f t="shared" si="8"/>
        <v>171</v>
      </c>
      <c r="AU41" s="1345"/>
      <c r="AV41" s="1345"/>
      <c r="AW41" s="1346"/>
      <c r="AX41" s="33"/>
      <c r="AY41" s="1300"/>
      <c r="AZ41" s="1298"/>
      <c r="BA41" s="1299"/>
      <c r="BB41" s="1353">
        <v>3.8</v>
      </c>
      <c r="BC41" s="1354"/>
      <c r="BD41" s="1355"/>
      <c r="BE41" s="1289"/>
      <c r="BF41" s="1290"/>
      <c r="BG41" s="1291"/>
      <c r="BH41" s="1284">
        <v>24</v>
      </c>
      <c r="BI41" s="1282"/>
      <c r="BJ41" s="40" t="s">
        <v>48</v>
      </c>
      <c r="BK41" s="1282">
        <v>28</v>
      </c>
      <c r="BL41" s="1283"/>
      <c r="BM41" s="1284" t="s">
        <v>34</v>
      </c>
      <c r="BN41" s="1282"/>
      <c r="BO41" s="1282"/>
      <c r="BP41" s="1307">
        <v>1624.2200000000014</v>
      </c>
      <c r="BQ41" s="1308"/>
      <c r="BR41" s="1308"/>
      <c r="BS41" s="1308"/>
      <c r="BT41" s="1308"/>
      <c r="BU41" s="1309"/>
      <c r="BV41" s="1330">
        <v>1.32718E-2</v>
      </c>
      <c r="BW41" s="1331"/>
      <c r="BX41" s="1331"/>
      <c r="BY41" s="1332"/>
      <c r="BZ41" s="1344">
        <f t="shared" si="10"/>
        <v>0</v>
      </c>
      <c r="CA41" s="1345"/>
      <c r="CB41" s="1345"/>
      <c r="CC41" s="1346"/>
      <c r="CD41" s="1344">
        <f t="shared" si="4"/>
        <v>1</v>
      </c>
      <c r="CE41" s="1345"/>
      <c r="CF41" s="1345"/>
      <c r="CG41" s="1346"/>
      <c r="CH41" s="1344">
        <f t="shared" si="5"/>
        <v>1</v>
      </c>
      <c r="CI41" s="1345"/>
      <c r="CJ41" s="1345"/>
      <c r="CK41" s="1346"/>
      <c r="CL41" s="1344">
        <f t="shared" si="6"/>
        <v>23</v>
      </c>
      <c r="CM41" s="1345"/>
      <c r="CN41" s="1345"/>
      <c r="CO41" s="1346"/>
      <c r="CP41" s="1344">
        <f t="shared" si="7"/>
        <v>0</v>
      </c>
      <c r="CQ41" s="1345"/>
      <c r="CR41" s="1345"/>
      <c r="CS41" s="1346"/>
    </row>
    <row r="42" spans="3:97" s="38" customFormat="1" ht="15" customHeight="1" x14ac:dyDescent="0.15">
      <c r="C42" s="1300"/>
      <c r="D42" s="1298"/>
      <c r="E42" s="1299"/>
      <c r="F42" s="1353">
        <v>3.8</v>
      </c>
      <c r="G42" s="1354"/>
      <c r="H42" s="1355"/>
      <c r="I42" s="1289"/>
      <c r="J42" s="1290"/>
      <c r="K42" s="1291"/>
      <c r="L42" s="1284">
        <v>24</v>
      </c>
      <c r="M42" s="1282"/>
      <c r="N42" s="40" t="s">
        <v>48</v>
      </c>
      <c r="O42" s="1282">
        <v>28</v>
      </c>
      <c r="P42" s="1283"/>
      <c r="Q42" s="1284" t="s">
        <v>35</v>
      </c>
      <c r="R42" s="1282"/>
      <c r="S42" s="1282"/>
      <c r="T42" s="1307">
        <v>14290.29799999999</v>
      </c>
      <c r="U42" s="1308"/>
      <c r="V42" s="1308"/>
      <c r="W42" s="1308"/>
      <c r="X42" s="1308"/>
      <c r="Y42" s="1309"/>
      <c r="Z42" s="1330">
        <v>5.6779099999999999E-2</v>
      </c>
      <c r="AA42" s="1331"/>
      <c r="AB42" s="1331"/>
      <c r="AC42" s="1332"/>
      <c r="AD42" s="1344">
        <f t="shared" si="0"/>
        <v>250</v>
      </c>
      <c r="AE42" s="1345"/>
      <c r="AF42" s="1345"/>
      <c r="AG42" s="1346"/>
      <c r="AH42" s="1344">
        <f t="shared" si="1"/>
        <v>250</v>
      </c>
      <c r="AI42" s="1345"/>
      <c r="AJ42" s="1345"/>
      <c r="AK42" s="1346"/>
      <c r="AL42" s="1344">
        <f t="shared" si="2"/>
        <v>250</v>
      </c>
      <c r="AM42" s="1345"/>
      <c r="AN42" s="1345"/>
      <c r="AO42" s="1346"/>
      <c r="AP42" s="1344">
        <f t="shared" si="3"/>
        <v>6</v>
      </c>
      <c r="AQ42" s="1345"/>
      <c r="AR42" s="1345"/>
      <c r="AS42" s="1346"/>
      <c r="AT42" s="1344">
        <f t="shared" si="8"/>
        <v>250</v>
      </c>
      <c r="AU42" s="1345"/>
      <c r="AV42" s="1345"/>
      <c r="AW42" s="1346"/>
      <c r="AX42" s="33"/>
      <c r="AY42" s="1300"/>
      <c r="AZ42" s="1298"/>
      <c r="BA42" s="1299"/>
      <c r="BB42" s="1353">
        <v>3.8</v>
      </c>
      <c r="BC42" s="1354"/>
      <c r="BD42" s="1355"/>
      <c r="BE42" s="1289"/>
      <c r="BF42" s="1290"/>
      <c r="BG42" s="1291"/>
      <c r="BH42" s="1284">
        <v>24</v>
      </c>
      <c r="BI42" s="1282"/>
      <c r="BJ42" s="40" t="s">
        <v>48</v>
      </c>
      <c r="BK42" s="1282">
        <v>28</v>
      </c>
      <c r="BL42" s="1283"/>
      <c r="BM42" s="1284" t="s">
        <v>35</v>
      </c>
      <c r="BN42" s="1282"/>
      <c r="BO42" s="1282"/>
      <c r="BP42" s="1307">
        <v>3099.8179999999979</v>
      </c>
      <c r="BQ42" s="1308"/>
      <c r="BR42" s="1308"/>
      <c r="BS42" s="1308"/>
      <c r="BT42" s="1308"/>
      <c r="BU42" s="1309"/>
      <c r="BV42" s="1330">
        <v>2.5329299999999999E-2</v>
      </c>
      <c r="BW42" s="1331"/>
      <c r="BX42" s="1331"/>
      <c r="BY42" s="1332"/>
      <c r="BZ42" s="1344">
        <f t="shared" si="10"/>
        <v>0</v>
      </c>
      <c r="CA42" s="1345"/>
      <c r="CB42" s="1345"/>
      <c r="CC42" s="1346"/>
      <c r="CD42" s="1344">
        <f t="shared" si="4"/>
        <v>1</v>
      </c>
      <c r="CE42" s="1345"/>
      <c r="CF42" s="1345"/>
      <c r="CG42" s="1346"/>
      <c r="CH42" s="1344">
        <f t="shared" si="5"/>
        <v>1</v>
      </c>
      <c r="CI42" s="1345"/>
      <c r="CJ42" s="1345"/>
      <c r="CK42" s="1346"/>
      <c r="CL42" s="1344">
        <f t="shared" si="6"/>
        <v>19</v>
      </c>
      <c r="CM42" s="1345"/>
      <c r="CN42" s="1345"/>
      <c r="CO42" s="1346"/>
      <c r="CP42" s="1344">
        <f t="shared" si="7"/>
        <v>0</v>
      </c>
      <c r="CQ42" s="1345"/>
      <c r="CR42" s="1345"/>
      <c r="CS42" s="1346"/>
    </row>
    <row r="43" spans="3:97" s="38" customFormat="1" ht="15" customHeight="1" x14ac:dyDescent="0.15">
      <c r="C43" s="1300"/>
      <c r="D43" s="1298"/>
      <c r="E43" s="1299"/>
      <c r="F43" s="1353">
        <v>3.8</v>
      </c>
      <c r="G43" s="1354"/>
      <c r="H43" s="1355"/>
      <c r="I43" s="1285"/>
      <c r="J43" s="1286"/>
      <c r="K43" s="1287"/>
      <c r="L43" s="1288">
        <v>24</v>
      </c>
      <c r="M43" s="1280"/>
      <c r="N43" s="43" t="s">
        <v>48</v>
      </c>
      <c r="O43" s="1280">
        <v>28</v>
      </c>
      <c r="P43" s="1281"/>
      <c r="Q43" s="1288" t="s">
        <v>36</v>
      </c>
      <c r="R43" s="1280"/>
      <c r="S43" s="1280"/>
      <c r="T43" s="1310">
        <v>27502.397999999997</v>
      </c>
      <c r="U43" s="1311"/>
      <c r="V43" s="1311"/>
      <c r="W43" s="1311"/>
      <c r="X43" s="1311"/>
      <c r="Y43" s="1312"/>
      <c r="Z43" s="1333">
        <v>0.1092742</v>
      </c>
      <c r="AA43" s="1334"/>
      <c r="AB43" s="1334"/>
      <c r="AC43" s="1335"/>
      <c r="AD43" s="1338">
        <f t="shared" si="0"/>
        <v>481</v>
      </c>
      <c r="AE43" s="1339"/>
      <c r="AF43" s="1339"/>
      <c r="AG43" s="1340"/>
      <c r="AH43" s="1338">
        <f t="shared" si="1"/>
        <v>481</v>
      </c>
      <c r="AI43" s="1339"/>
      <c r="AJ43" s="1339"/>
      <c r="AK43" s="1340"/>
      <c r="AL43" s="1338">
        <f t="shared" si="2"/>
        <v>481</v>
      </c>
      <c r="AM43" s="1339"/>
      <c r="AN43" s="1339"/>
      <c r="AO43" s="1340"/>
      <c r="AP43" s="1338">
        <f t="shared" si="3"/>
        <v>1</v>
      </c>
      <c r="AQ43" s="1339"/>
      <c r="AR43" s="1339"/>
      <c r="AS43" s="1340"/>
      <c r="AT43" s="1338">
        <f t="shared" si="8"/>
        <v>480</v>
      </c>
      <c r="AU43" s="1339"/>
      <c r="AV43" s="1339"/>
      <c r="AW43" s="1340"/>
      <c r="AX43" s="33"/>
      <c r="AY43" s="1300"/>
      <c r="AZ43" s="1298"/>
      <c r="BA43" s="1299"/>
      <c r="BB43" s="1353">
        <v>3.8</v>
      </c>
      <c r="BC43" s="1354"/>
      <c r="BD43" s="1355"/>
      <c r="BE43" s="1285"/>
      <c r="BF43" s="1286"/>
      <c r="BG43" s="1287"/>
      <c r="BH43" s="1288">
        <v>24</v>
      </c>
      <c r="BI43" s="1280"/>
      <c r="BJ43" s="43" t="s">
        <v>48</v>
      </c>
      <c r="BK43" s="1280">
        <v>28</v>
      </c>
      <c r="BL43" s="1281"/>
      <c r="BM43" s="1288" t="s">
        <v>36</v>
      </c>
      <c r="BN43" s="1280"/>
      <c r="BO43" s="1280"/>
      <c r="BP43" s="1310">
        <v>3191.380000000001</v>
      </c>
      <c r="BQ43" s="1311"/>
      <c r="BR43" s="1311"/>
      <c r="BS43" s="1311"/>
      <c r="BT43" s="1311"/>
      <c r="BU43" s="1312"/>
      <c r="BV43" s="1333">
        <v>2.6077400000000001E-2</v>
      </c>
      <c r="BW43" s="1334"/>
      <c r="BX43" s="1334"/>
      <c r="BY43" s="1335"/>
      <c r="BZ43" s="1338">
        <f t="shared" si="10"/>
        <v>0</v>
      </c>
      <c r="CA43" s="1339"/>
      <c r="CB43" s="1339"/>
      <c r="CC43" s="1340"/>
      <c r="CD43" s="1338">
        <f t="shared" si="4"/>
        <v>1</v>
      </c>
      <c r="CE43" s="1339"/>
      <c r="CF43" s="1339"/>
      <c r="CG43" s="1340"/>
      <c r="CH43" s="1338">
        <f t="shared" si="5"/>
        <v>1</v>
      </c>
      <c r="CI43" s="1339"/>
      <c r="CJ43" s="1339"/>
      <c r="CK43" s="1340"/>
      <c r="CL43" s="1338">
        <f t="shared" si="6"/>
        <v>18</v>
      </c>
      <c r="CM43" s="1339"/>
      <c r="CN43" s="1339"/>
      <c r="CO43" s="1340"/>
      <c r="CP43" s="1338">
        <f t="shared" si="7"/>
        <v>0</v>
      </c>
      <c r="CQ43" s="1339"/>
      <c r="CR43" s="1339"/>
      <c r="CS43" s="1340"/>
    </row>
    <row r="44" spans="3:97" s="38" customFormat="1" ht="15" customHeight="1" x14ac:dyDescent="0.15">
      <c r="C44" s="1300"/>
      <c r="D44" s="1298"/>
      <c r="E44" s="1299"/>
      <c r="F44" s="1353">
        <v>3.8</v>
      </c>
      <c r="G44" s="1354"/>
      <c r="H44" s="1355"/>
      <c r="I44" s="1292" t="s">
        <v>231</v>
      </c>
      <c r="J44" s="1275"/>
      <c r="K44" s="1276"/>
      <c r="L44" s="1277">
        <v>30</v>
      </c>
      <c r="M44" s="1278"/>
      <c r="N44" s="36" t="s">
        <v>48</v>
      </c>
      <c r="O44" s="1278">
        <v>36</v>
      </c>
      <c r="P44" s="1279"/>
      <c r="Q44" s="1277" t="s">
        <v>33</v>
      </c>
      <c r="R44" s="1278"/>
      <c r="S44" s="1278"/>
      <c r="T44" s="1313">
        <v>2583.5279999999984</v>
      </c>
      <c r="U44" s="1314"/>
      <c r="V44" s="1314"/>
      <c r="W44" s="1314"/>
      <c r="X44" s="1314"/>
      <c r="Y44" s="1315"/>
      <c r="Z44" s="1336">
        <v>1.0265E-2</v>
      </c>
      <c r="AA44" s="1337"/>
      <c r="AB44" s="1328"/>
      <c r="AC44" s="1329"/>
      <c r="AD44" s="1347">
        <f t="shared" si="0"/>
        <v>45</v>
      </c>
      <c r="AE44" s="1348"/>
      <c r="AF44" s="1348"/>
      <c r="AG44" s="1349"/>
      <c r="AH44" s="1347">
        <f t="shared" si="1"/>
        <v>45</v>
      </c>
      <c r="AI44" s="1348"/>
      <c r="AJ44" s="1348"/>
      <c r="AK44" s="1349"/>
      <c r="AL44" s="1347">
        <f t="shared" si="2"/>
        <v>45</v>
      </c>
      <c r="AM44" s="1348"/>
      <c r="AN44" s="1348"/>
      <c r="AO44" s="1349"/>
      <c r="AP44" s="1347">
        <f t="shared" si="3"/>
        <v>25</v>
      </c>
      <c r="AQ44" s="1348"/>
      <c r="AR44" s="1348"/>
      <c r="AS44" s="1349"/>
      <c r="AT44" s="1347">
        <f t="shared" si="8"/>
        <v>45</v>
      </c>
      <c r="AU44" s="1348"/>
      <c r="AV44" s="1348"/>
      <c r="AW44" s="1349"/>
      <c r="AX44" s="33"/>
      <c r="AY44" s="1300"/>
      <c r="AZ44" s="1298"/>
      <c r="BA44" s="1299"/>
      <c r="BB44" s="1353">
        <v>3.8</v>
      </c>
      <c r="BC44" s="1354"/>
      <c r="BD44" s="1355"/>
      <c r="BE44" s="1292" t="s">
        <v>231</v>
      </c>
      <c r="BF44" s="1275"/>
      <c r="BG44" s="1276"/>
      <c r="BH44" s="1277">
        <v>30</v>
      </c>
      <c r="BI44" s="1278"/>
      <c r="BJ44" s="36" t="s">
        <v>48</v>
      </c>
      <c r="BK44" s="1278">
        <v>36</v>
      </c>
      <c r="BL44" s="1279"/>
      <c r="BM44" s="1277" t="s">
        <v>33</v>
      </c>
      <c r="BN44" s="1278"/>
      <c r="BO44" s="1278"/>
      <c r="BP44" s="1313">
        <v>251.78400000000011</v>
      </c>
      <c r="BQ44" s="1314"/>
      <c r="BR44" s="1314"/>
      <c r="BS44" s="1314"/>
      <c r="BT44" s="1320"/>
      <c r="BU44" s="1321"/>
      <c r="BV44" s="1336">
        <v>2.0574E-3</v>
      </c>
      <c r="BW44" s="1337"/>
      <c r="BX44" s="1337"/>
      <c r="BY44" s="1356"/>
      <c r="BZ44" s="1347">
        <f t="shared" si="10"/>
        <v>0</v>
      </c>
      <c r="CA44" s="1348"/>
      <c r="CB44" s="1348"/>
      <c r="CC44" s="1349"/>
      <c r="CD44" s="1347">
        <f t="shared" si="4"/>
        <v>1</v>
      </c>
      <c r="CE44" s="1348"/>
      <c r="CF44" s="1348"/>
      <c r="CG44" s="1349"/>
      <c r="CH44" s="1347">
        <f t="shared" si="5"/>
        <v>1</v>
      </c>
      <c r="CI44" s="1348"/>
      <c r="CJ44" s="1348"/>
      <c r="CK44" s="1349"/>
      <c r="CL44" s="1347">
        <f t="shared" si="6"/>
        <v>31</v>
      </c>
      <c r="CM44" s="1348"/>
      <c r="CN44" s="1348"/>
      <c r="CO44" s="1349"/>
      <c r="CP44" s="1347">
        <f t="shared" si="7"/>
        <v>0</v>
      </c>
      <c r="CQ44" s="1348"/>
      <c r="CR44" s="1348"/>
      <c r="CS44" s="1349"/>
    </row>
    <row r="45" spans="3:97" s="38" customFormat="1" ht="15" customHeight="1" x14ac:dyDescent="0.15">
      <c r="C45" s="1300"/>
      <c r="D45" s="1298"/>
      <c r="E45" s="1299"/>
      <c r="F45" s="1353">
        <v>3.8</v>
      </c>
      <c r="G45" s="1354"/>
      <c r="H45" s="1355"/>
      <c r="I45" s="1289"/>
      <c r="J45" s="1290"/>
      <c r="K45" s="1291"/>
      <c r="L45" s="1284">
        <v>30</v>
      </c>
      <c r="M45" s="1282"/>
      <c r="N45" s="40" t="s">
        <v>48</v>
      </c>
      <c r="O45" s="1282">
        <v>36</v>
      </c>
      <c r="P45" s="1283"/>
      <c r="Q45" s="1284" t="s">
        <v>34</v>
      </c>
      <c r="R45" s="1282"/>
      <c r="S45" s="1282"/>
      <c r="T45" s="1307">
        <v>4832.9420000000036</v>
      </c>
      <c r="U45" s="1308"/>
      <c r="V45" s="1308"/>
      <c r="W45" s="1308"/>
      <c r="X45" s="1308"/>
      <c r="Y45" s="1309"/>
      <c r="Z45" s="1330">
        <v>1.9202500000000001E-2</v>
      </c>
      <c r="AA45" s="1331"/>
      <c r="AB45" s="1331"/>
      <c r="AC45" s="1332"/>
      <c r="AD45" s="1344">
        <f t="shared" si="0"/>
        <v>84</v>
      </c>
      <c r="AE45" s="1345"/>
      <c r="AF45" s="1345"/>
      <c r="AG45" s="1346"/>
      <c r="AH45" s="1344">
        <f t="shared" si="1"/>
        <v>84</v>
      </c>
      <c r="AI45" s="1345"/>
      <c r="AJ45" s="1345"/>
      <c r="AK45" s="1346"/>
      <c r="AL45" s="1344">
        <f t="shared" si="2"/>
        <v>84</v>
      </c>
      <c r="AM45" s="1345"/>
      <c r="AN45" s="1345"/>
      <c r="AO45" s="1346"/>
      <c r="AP45" s="1344">
        <f t="shared" si="3"/>
        <v>16</v>
      </c>
      <c r="AQ45" s="1345"/>
      <c r="AR45" s="1345"/>
      <c r="AS45" s="1346"/>
      <c r="AT45" s="1344">
        <f t="shared" si="8"/>
        <v>84</v>
      </c>
      <c r="AU45" s="1345"/>
      <c r="AV45" s="1345"/>
      <c r="AW45" s="1346"/>
      <c r="AX45" s="33"/>
      <c r="AY45" s="1300"/>
      <c r="AZ45" s="1298"/>
      <c r="BA45" s="1299"/>
      <c r="BB45" s="1353">
        <v>3.8</v>
      </c>
      <c r="BC45" s="1354"/>
      <c r="BD45" s="1355"/>
      <c r="BE45" s="1289"/>
      <c r="BF45" s="1290"/>
      <c r="BG45" s="1291"/>
      <c r="BH45" s="1284">
        <v>30</v>
      </c>
      <c r="BI45" s="1282"/>
      <c r="BJ45" s="40" t="s">
        <v>48</v>
      </c>
      <c r="BK45" s="1282">
        <v>36</v>
      </c>
      <c r="BL45" s="1283"/>
      <c r="BM45" s="1284" t="s">
        <v>34</v>
      </c>
      <c r="BN45" s="1282"/>
      <c r="BO45" s="1282"/>
      <c r="BP45" s="1307">
        <v>233.22000000000025</v>
      </c>
      <c r="BQ45" s="1308"/>
      <c r="BR45" s="1308"/>
      <c r="BS45" s="1308"/>
      <c r="BT45" s="1308"/>
      <c r="BU45" s="1309"/>
      <c r="BV45" s="1330">
        <v>1.9057E-3</v>
      </c>
      <c r="BW45" s="1331"/>
      <c r="BX45" s="1331"/>
      <c r="BY45" s="1332"/>
      <c r="BZ45" s="1344">
        <f t="shared" si="10"/>
        <v>0</v>
      </c>
      <c r="CA45" s="1345"/>
      <c r="CB45" s="1345"/>
      <c r="CC45" s="1346"/>
      <c r="CD45" s="1344">
        <f t="shared" si="4"/>
        <v>1</v>
      </c>
      <c r="CE45" s="1345"/>
      <c r="CF45" s="1345"/>
      <c r="CG45" s="1346"/>
      <c r="CH45" s="1344">
        <f t="shared" si="5"/>
        <v>1</v>
      </c>
      <c r="CI45" s="1345"/>
      <c r="CJ45" s="1345"/>
      <c r="CK45" s="1346"/>
      <c r="CL45" s="1344">
        <f t="shared" si="6"/>
        <v>32</v>
      </c>
      <c r="CM45" s="1345"/>
      <c r="CN45" s="1345"/>
      <c r="CO45" s="1346"/>
      <c r="CP45" s="1344">
        <f t="shared" si="7"/>
        <v>0</v>
      </c>
      <c r="CQ45" s="1345"/>
      <c r="CR45" s="1345"/>
      <c r="CS45" s="1346"/>
    </row>
    <row r="46" spans="3:97" s="38" customFormat="1" ht="15" customHeight="1" x14ac:dyDescent="0.15">
      <c r="C46" s="1300"/>
      <c r="D46" s="1298"/>
      <c r="E46" s="1299"/>
      <c r="F46" s="1353">
        <v>3.8</v>
      </c>
      <c r="G46" s="1354"/>
      <c r="H46" s="1355"/>
      <c r="I46" s="1289"/>
      <c r="J46" s="1290"/>
      <c r="K46" s="1291"/>
      <c r="L46" s="1284">
        <v>30</v>
      </c>
      <c r="M46" s="1282"/>
      <c r="N46" s="40" t="s">
        <v>48</v>
      </c>
      <c r="O46" s="1282">
        <v>36</v>
      </c>
      <c r="P46" s="1283"/>
      <c r="Q46" s="1284" t="s">
        <v>35</v>
      </c>
      <c r="R46" s="1282"/>
      <c r="S46" s="1282"/>
      <c r="T46" s="1307">
        <v>7748.3620000000028</v>
      </c>
      <c r="U46" s="1308"/>
      <c r="V46" s="1308"/>
      <c r="W46" s="1308"/>
      <c r="X46" s="1308"/>
      <c r="Y46" s="1309"/>
      <c r="Z46" s="1330">
        <v>3.0786299999999999E-2</v>
      </c>
      <c r="AA46" s="1331"/>
      <c r="AB46" s="1331"/>
      <c r="AC46" s="1332"/>
      <c r="AD46" s="1344">
        <f t="shared" si="0"/>
        <v>135</v>
      </c>
      <c r="AE46" s="1345"/>
      <c r="AF46" s="1345"/>
      <c r="AG46" s="1346"/>
      <c r="AH46" s="1344">
        <f t="shared" si="1"/>
        <v>135</v>
      </c>
      <c r="AI46" s="1345"/>
      <c r="AJ46" s="1345"/>
      <c r="AK46" s="1346"/>
      <c r="AL46" s="1344">
        <f t="shared" si="2"/>
        <v>135</v>
      </c>
      <c r="AM46" s="1345"/>
      <c r="AN46" s="1345"/>
      <c r="AO46" s="1346"/>
      <c r="AP46" s="1344">
        <f t="shared" si="3"/>
        <v>10</v>
      </c>
      <c r="AQ46" s="1345"/>
      <c r="AR46" s="1345"/>
      <c r="AS46" s="1346"/>
      <c r="AT46" s="1344">
        <f t="shared" si="8"/>
        <v>135</v>
      </c>
      <c r="AU46" s="1345"/>
      <c r="AV46" s="1345"/>
      <c r="AW46" s="1346"/>
      <c r="AX46" s="33"/>
      <c r="AY46" s="1300"/>
      <c r="AZ46" s="1298"/>
      <c r="BA46" s="1299"/>
      <c r="BB46" s="1353">
        <v>3.8</v>
      </c>
      <c r="BC46" s="1354"/>
      <c r="BD46" s="1355"/>
      <c r="BE46" s="1289"/>
      <c r="BF46" s="1290"/>
      <c r="BG46" s="1291"/>
      <c r="BH46" s="1284">
        <v>30</v>
      </c>
      <c r="BI46" s="1282"/>
      <c r="BJ46" s="40" t="s">
        <v>48</v>
      </c>
      <c r="BK46" s="1282">
        <v>36</v>
      </c>
      <c r="BL46" s="1283"/>
      <c r="BM46" s="1284" t="s">
        <v>35</v>
      </c>
      <c r="BN46" s="1282"/>
      <c r="BO46" s="1282"/>
      <c r="BP46" s="1307">
        <v>506.828000000001</v>
      </c>
      <c r="BQ46" s="1308"/>
      <c r="BR46" s="1308"/>
      <c r="BS46" s="1308"/>
      <c r="BT46" s="1308"/>
      <c r="BU46" s="1309"/>
      <c r="BV46" s="1330">
        <v>4.1413999999999999E-3</v>
      </c>
      <c r="BW46" s="1331"/>
      <c r="BX46" s="1331"/>
      <c r="BY46" s="1332"/>
      <c r="BZ46" s="1344">
        <f t="shared" si="10"/>
        <v>0</v>
      </c>
      <c r="CA46" s="1345"/>
      <c r="CB46" s="1345"/>
      <c r="CC46" s="1346"/>
      <c r="CD46" s="1344">
        <f t="shared" si="4"/>
        <v>1</v>
      </c>
      <c r="CE46" s="1345"/>
      <c r="CF46" s="1345"/>
      <c r="CG46" s="1346"/>
      <c r="CH46" s="1344">
        <f t="shared" si="5"/>
        <v>1</v>
      </c>
      <c r="CI46" s="1345"/>
      <c r="CJ46" s="1345"/>
      <c r="CK46" s="1346"/>
      <c r="CL46" s="1344">
        <f t="shared" si="6"/>
        <v>28</v>
      </c>
      <c r="CM46" s="1345"/>
      <c r="CN46" s="1345"/>
      <c r="CO46" s="1346"/>
      <c r="CP46" s="1344">
        <f t="shared" si="7"/>
        <v>0</v>
      </c>
      <c r="CQ46" s="1345"/>
      <c r="CR46" s="1345"/>
      <c r="CS46" s="1346"/>
    </row>
    <row r="47" spans="3:97" s="38" customFormat="1" ht="15" customHeight="1" x14ac:dyDescent="0.15">
      <c r="C47" s="1300"/>
      <c r="D47" s="1298"/>
      <c r="E47" s="1299"/>
      <c r="F47" s="1353">
        <v>3.8</v>
      </c>
      <c r="G47" s="1354"/>
      <c r="H47" s="1355"/>
      <c r="I47" s="1285"/>
      <c r="J47" s="1286"/>
      <c r="K47" s="1287"/>
      <c r="L47" s="1288">
        <v>30</v>
      </c>
      <c r="M47" s="1280"/>
      <c r="N47" s="43" t="s">
        <v>48</v>
      </c>
      <c r="O47" s="1280">
        <v>36</v>
      </c>
      <c r="P47" s="1281"/>
      <c r="Q47" s="1288" t="s">
        <v>36</v>
      </c>
      <c r="R47" s="1280"/>
      <c r="S47" s="1280"/>
      <c r="T47" s="1310">
        <v>16713.418000000016</v>
      </c>
      <c r="U47" s="1311"/>
      <c r="V47" s="1311"/>
      <c r="W47" s="1311"/>
      <c r="X47" s="1311"/>
      <c r="Y47" s="1312"/>
      <c r="Z47" s="1333">
        <v>6.6406800000000002E-2</v>
      </c>
      <c r="AA47" s="1334"/>
      <c r="AB47" s="1334"/>
      <c r="AC47" s="1335"/>
      <c r="AD47" s="1338">
        <f t="shared" si="0"/>
        <v>292</v>
      </c>
      <c r="AE47" s="1339"/>
      <c r="AF47" s="1339"/>
      <c r="AG47" s="1340"/>
      <c r="AH47" s="1338">
        <f t="shared" si="1"/>
        <v>292</v>
      </c>
      <c r="AI47" s="1339"/>
      <c r="AJ47" s="1339"/>
      <c r="AK47" s="1340"/>
      <c r="AL47" s="1338">
        <f t="shared" si="2"/>
        <v>292</v>
      </c>
      <c r="AM47" s="1339"/>
      <c r="AN47" s="1339"/>
      <c r="AO47" s="1340"/>
      <c r="AP47" s="1338">
        <f t="shared" si="3"/>
        <v>4</v>
      </c>
      <c r="AQ47" s="1339"/>
      <c r="AR47" s="1339"/>
      <c r="AS47" s="1340"/>
      <c r="AT47" s="1338">
        <f t="shared" si="8"/>
        <v>292</v>
      </c>
      <c r="AU47" s="1339"/>
      <c r="AV47" s="1339"/>
      <c r="AW47" s="1340"/>
      <c r="AX47" s="33"/>
      <c r="AY47" s="1300"/>
      <c r="AZ47" s="1298"/>
      <c r="BA47" s="1299"/>
      <c r="BB47" s="1353">
        <v>3.8</v>
      </c>
      <c r="BC47" s="1354"/>
      <c r="BD47" s="1355"/>
      <c r="BE47" s="1285"/>
      <c r="BF47" s="1286"/>
      <c r="BG47" s="1287"/>
      <c r="BH47" s="1288">
        <v>30</v>
      </c>
      <c r="BI47" s="1280"/>
      <c r="BJ47" s="43" t="s">
        <v>48</v>
      </c>
      <c r="BK47" s="1280">
        <v>36</v>
      </c>
      <c r="BL47" s="1281"/>
      <c r="BM47" s="1288" t="s">
        <v>36</v>
      </c>
      <c r="BN47" s="1280"/>
      <c r="BO47" s="1280"/>
      <c r="BP47" s="1310">
        <v>473.86000000000115</v>
      </c>
      <c r="BQ47" s="1311"/>
      <c r="BR47" s="1311"/>
      <c r="BS47" s="1311"/>
      <c r="BT47" s="1311"/>
      <c r="BU47" s="1312"/>
      <c r="BV47" s="1333">
        <v>3.872E-3</v>
      </c>
      <c r="BW47" s="1334"/>
      <c r="BX47" s="1334"/>
      <c r="BY47" s="1335"/>
      <c r="BZ47" s="1338">
        <f t="shared" si="10"/>
        <v>0</v>
      </c>
      <c r="CA47" s="1339"/>
      <c r="CB47" s="1339"/>
      <c r="CC47" s="1340"/>
      <c r="CD47" s="1338">
        <f t="shared" si="4"/>
        <v>1</v>
      </c>
      <c r="CE47" s="1339"/>
      <c r="CF47" s="1339"/>
      <c r="CG47" s="1340"/>
      <c r="CH47" s="1338">
        <f t="shared" si="5"/>
        <v>1</v>
      </c>
      <c r="CI47" s="1339"/>
      <c r="CJ47" s="1339"/>
      <c r="CK47" s="1340"/>
      <c r="CL47" s="1338">
        <f t="shared" si="6"/>
        <v>29</v>
      </c>
      <c r="CM47" s="1339"/>
      <c r="CN47" s="1339"/>
      <c r="CO47" s="1340"/>
      <c r="CP47" s="1338">
        <f t="shared" si="7"/>
        <v>0</v>
      </c>
      <c r="CQ47" s="1339"/>
      <c r="CR47" s="1339"/>
      <c r="CS47" s="1340"/>
    </row>
    <row r="48" spans="3:97" s="38" customFormat="1" ht="15" customHeight="1" x14ac:dyDescent="0.15">
      <c r="C48" s="1300"/>
      <c r="D48" s="1298"/>
      <c r="E48" s="1299"/>
      <c r="F48" s="1353">
        <v>3.8</v>
      </c>
      <c r="G48" s="1354"/>
      <c r="H48" s="1355"/>
      <c r="I48" s="1292" t="s">
        <v>39</v>
      </c>
      <c r="J48" s="1275"/>
      <c r="K48" s="1276"/>
      <c r="L48" s="1277">
        <v>38</v>
      </c>
      <c r="M48" s="1278"/>
      <c r="N48" s="36" t="s">
        <v>48</v>
      </c>
      <c r="O48" s="1278">
        <v>99</v>
      </c>
      <c r="P48" s="1279"/>
      <c r="Q48" s="1277" t="s">
        <v>33</v>
      </c>
      <c r="R48" s="1278"/>
      <c r="S48" s="1278"/>
      <c r="T48" s="1313">
        <v>638.62599999999929</v>
      </c>
      <c r="U48" s="1314"/>
      <c r="V48" s="1314"/>
      <c r="W48" s="1314"/>
      <c r="X48" s="1314"/>
      <c r="Y48" s="1315"/>
      <c r="Z48" s="1336">
        <v>2.5374E-3</v>
      </c>
      <c r="AA48" s="1337"/>
      <c r="AB48" s="1328"/>
      <c r="AC48" s="1329"/>
      <c r="AD48" s="1347">
        <f t="shared" si="0"/>
        <v>11</v>
      </c>
      <c r="AE48" s="1348"/>
      <c r="AF48" s="1348"/>
      <c r="AG48" s="1349"/>
      <c r="AH48" s="1347">
        <f t="shared" si="1"/>
        <v>11</v>
      </c>
      <c r="AI48" s="1348"/>
      <c r="AJ48" s="1348"/>
      <c r="AK48" s="1349"/>
      <c r="AL48" s="1347">
        <f t="shared" si="2"/>
        <v>11</v>
      </c>
      <c r="AM48" s="1348"/>
      <c r="AN48" s="1348"/>
      <c r="AO48" s="1349"/>
      <c r="AP48" s="1347">
        <f t="shared" si="3"/>
        <v>37</v>
      </c>
      <c r="AQ48" s="1348"/>
      <c r="AR48" s="1348"/>
      <c r="AS48" s="1349"/>
      <c r="AT48" s="1347">
        <f t="shared" si="8"/>
        <v>11</v>
      </c>
      <c r="AU48" s="1348"/>
      <c r="AV48" s="1348"/>
      <c r="AW48" s="1349"/>
      <c r="AX48" s="33"/>
      <c r="AY48" s="1300"/>
      <c r="AZ48" s="1298"/>
      <c r="BA48" s="1299"/>
      <c r="BB48" s="1353">
        <v>3.8</v>
      </c>
      <c r="BC48" s="1354"/>
      <c r="BD48" s="1355"/>
      <c r="BE48" s="1292" t="s">
        <v>39</v>
      </c>
      <c r="BF48" s="1275"/>
      <c r="BG48" s="1276"/>
      <c r="BH48" s="1277">
        <v>38</v>
      </c>
      <c r="BI48" s="1278"/>
      <c r="BJ48" s="36" t="s">
        <v>48</v>
      </c>
      <c r="BK48" s="1278">
        <v>99</v>
      </c>
      <c r="BL48" s="1279"/>
      <c r="BM48" s="1277" t="s">
        <v>33</v>
      </c>
      <c r="BN48" s="1278"/>
      <c r="BO48" s="1278"/>
      <c r="BP48" s="1313">
        <v>22.335999999999999</v>
      </c>
      <c r="BQ48" s="1314"/>
      <c r="BR48" s="1314"/>
      <c r="BS48" s="1314"/>
      <c r="BT48" s="1320"/>
      <c r="BU48" s="1321"/>
      <c r="BV48" s="1336">
        <v>1.8249999999999999E-4</v>
      </c>
      <c r="BW48" s="1337"/>
      <c r="BX48" s="1337"/>
      <c r="BY48" s="1356"/>
      <c r="BZ48" s="1347">
        <f t="shared" si="10"/>
        <v>0</v>
      </c>
      <c r="CA48" s="1348"/>
      <c r="CB48" s="1348"/>
      <c r="CC48" s="1349"/>
      <c r="CD48" s="1347">
        <f t="shared" si="4"/>
        <v>1</v>
      </c>
      <c r="CE48" s="1348"/>
      <c r="CF48" s="1348"/>
      <c r="CG48" s="1349"/>
      <c r="CH48" s="1347">
        <f t="shared" si="5"/>
        <v>1</v>
      </c>
      <c r="CI48" s="1348"/>
      <c r="CJ48" s="1348"/>
      <c r="CK48" s="1349"/>
      <c r="CL48" s="1347">
        <f t="shared" si="6"/>
        <v>39</v>
      </c>
      <c r="CM48" s="1348"/>
      <c r="CN48" s="1348"/>
      <c r="CO48" s="1349"/>
      <c r="CP48" s="1347">
        <f t="shared" si="7"/>
        <v>0</v>
      </c>
      <c r="CQ48" s="1348"/>
      <c r="CR48" s="1348"/>
      <c r="CS48" s="1349"/>
    </row>
    <row r="49" spans="3:97" s="38" customFormat="1" ht="15" customHeight="1" x14ac:dyDescent="0.15">
      <c r="C49" s="1300"/>
      <c r="D49" s="1298"/>
      <c r="E49" s="1299"/>
      <c r="F49" s="1353">
        <v>3.8</v>
      </c>
      <c r="G49" s="1354"/>
      <c r="H49" s="1355"/>
      <c r="I49" s="1289"/>
      <c r="J49" s="1290"/>
      <c r="K49" s="1291"/>
      <c r="L49" s="1284">
        <v>38</v>
      </c>
      <c r="M49" s="1282"/>
      <c r="N49" s="40" t="s">
        <v>48</v>
      </c>
      <c r="O49" s="1282">
        <v>99</v>
      </c>
      <c r="P49" s="1283"/>
      <c r="Q49" s="1284" t="s">
        <v>34</v>
      </c>
      <c r="R49" s="1282"/>
      <c r="S49" s="1282"/>
      <c r="T49" s="1307">
        <v>915.97999999999831</v>
      </c>
      <c r="U49" s="1308"/>
      <c r="V49" s="1308"/>
      <c r="W49" s="1308"/>
      <c r="X49" s="1308"/>
      <c r="Y49" s="1309"/>
      <c r="Z49" s="1330">
        <v>3.6394000000000001E-3</v>
      </c>
      <c r="AA49" s="1331"/>
      <c r="AB49" s="1331"/>
      <c r="AC49" s="1332"/>
      <c r="AD49" s="1344">
        <f t="shared" si="0"/>
        <v>16</v>
      </c>
      <c r="AE49" s="1345"/>
      <c r="AF49" s="1345"/>
      <c r="AG49" s="1346"/>
      <c r="AH49" s="1344">
        <f t="shared" si="1"/>
        <v>16</v>
      </c>
      <c r="AI49" s="1345"/>
      <c r="AJ49" s="1345"/>
      <c r="AK49" s="1346"/>
      <c r="AL49" s="1344">
        <f t="shared" si="2"/>
        <v>16</v>
      </c>
      <c r="AM49" s="1345"/>
      <c r="AN49" s="1345"/>
      <c r="AO49" s="1346"/>
      <c r="AP49" s="1344">
        <f t="shared" si="3"/>
        <v>33</v>
      </c>
      <c r="AQ49" s="1345"/>
      <c r="AR49" s="1345"/>
      <c r="AS49" s="1346"/>
      <c r="AT49" s="1344">
        <f t="shared" si="8"/>
        <v>16</v>
      </c>
      <c r="AU49" s="1345"/>
      <c r="AV49" s="1345"/>
      <c r="AW49" s="1346"/>
      <c r="AX49" s="33"/>
      <c r="AY49" s="1300"/>
      <c r="AZ49" s="1298"/>
      <c r="BA49" s="1299"/>
      <c r="BB49" s="1353">
        <v>3.8</v>
      </c>
      <c r="BC49" s="1354"/>
      <c r="BD49" s="1355"/>
      <c r="BE49" s="1289"/>
      <c r="BF49" s="1290"/>
      <c r="BG49" s="1291"/>
      <c r="BH49" s="1284">
        <v>38</v>
      </c>
      <c r="BI49" s="1282"/>
      <c r="BJ49" s="40" t="s">
        <v>48</v>
      </c>
      <c r="BK49" s="1282">
        <v>99</v>
      </c>
      <c r="BL49" s="1283"/>
      <c r="BM49" s="1284" t="s">
        <v>34</v>
      </c>
      <c r="BN49" s="1282"/>
      <c r="BO49" s="1282"/>
      <c r="BP49" s="1307">
        <v>15.977999999999994</v>
      </c>
      <c r="BQ49" s="1308"/>
      <c r="BR49" s="1308"/>
      <c r="BS49" s="1308"/>
      <c r="BT49" s="1308"/>
      <c r="BU49" s="1309"/>
      <c r="BV49" s="1330">
        <v>1.306E-4</v>
      </c>
      <c r="BW49" s="1331"/>
      <c r="BX49" s="1331"/>
      <c r="BY49" s="1332"/>
      <c r="BZ49" s="1344">
        <f t="shared" si="10"/>
        <v>0</v>
      </c>
      <c r="CA49" s="1345"/>
      <c r="CB49" s="1345"/>
      <c r="CC49" s="1346"/>
      <c r="CD49" s="1344">
        <f t="shared" si="4"/>
        <v>1</v>
      </c>
      <c r="CE49" s="1345"/>
      <c r="CF49" s="1345"/>
      <c r="CG49" s="1346"/>
      <c r="CH49" s="1344">
        <f t="shared" si="5"/>
        <v>1</v>
      </c>
      <c r="CI49" s="1345"/>
      <c r="CJ49" s="1345"/>
      <c r="CK49" s="1346"/>
      <c r="CL49" s="1344">
        <f t="shared" si="6"/>
        <v>40</v>
      </c>
      <c r="CM49" s="1345"/>
      <c r="CN49" s="1345"/>
      <c r="CO49" s="1346"/>
      <c r="CP49" s="1344">
        <f t="shared" si="7"/>
        <v>0</v>
      </c>
      <c r="CQ49" s="1345"/>
      <c r="CR49" s="1345"/>
      <c r="CS49" s="1346"/>
    </row>
    <row r="50" spans="3:97" s="38" customFormat="1" ht="15" customHeight="1" x14ac:dyDescent="0.15">
      <c r="C50" s="1300"/>
      <c r="D50" s="1298"/>
      <c r="E50" s="1299"/>
      <c r="F50" s="1353">
        <v>3.8</v>
      </c>
      <c r="G50" s="1354"/>
      <c r="H50" s="1355"/>
      <c r="I50" s="1289"/>
      <c r="J50" s="1290"/>
      <c r="K50" s="1291"/>
      <c r="L50" s="1284">
        <v>38</v>
      </c>
      <c r="M50" s="1282"/>
      <c r="N50" s="40" t="s">
        <v>48</v>
      </c>
      <c r="O50" s="1282">
        <v>99</v>
      </c>
      <c r="P50" s="1283"/>
      <c r="Q50" s="1284" t="s">
        <v>35</v>
      </c>
      <c r="R50" s="1282"/>
      <c r="S50" s="1282"/>
      <c r="T50" s="1307">
        <v>1259.8979999999983</v>
      </c>
      <c r="U50" s="1308"/>
      <c r="V50" s="1308"/>
      <c r="W50" s="1308"/>
      <c r="X50" s="1308"/>
      <c r="Y50" s="1309"/>
      <c r="Z50" s="1330">
        <v>5.0058999999999998E-3</v>
      </c>
      <c r="AA50" s="1331"/>
      <c r="AB50" s="1331"/>
      <c r="AC50" s="1332"/>
      <c r="AD50" s="1344">
        <f t="shared" si="0"/>
        <v>22</v>
      </c>
      <c r="AE50" s="1345"/>
      <c r="AF50" s="1345"/>
      <c r="AG50" s="1346"/>
      <c r="AH50" s="1344">
        <f t="shared" si="1"/>
        <v>22</v>
      </c>
      <c r="AI50" s="1345"/>
      <c r="AJ50" s="1345"/>
      <c r="AK50" s="1346"/>
      <c r="AL50" s="1344">
        <f t="shared" si="2"/>
        <v>22</v>
      </c>
      <c r="AM50" s="1345"/>
      <c r="AN50" s="1345"/>
      <c r="AO50" s="1346"/>
      <c r="AP50" s="1344">
        <f t="shared" si="3"/>
        <v>32</v>
      </c>
      <c r="AQ50" s="1345"/>
      <c r="AR50" s="1345"/>
      <c r="AS50" s="1346"/>
      <c r="AT50" s="1344">
        <f t="shared" si="8"/>
        <v>22</v>
      </c>
      <c r="AU50" s="1345"/>
      <c r="AV50" s="1345"/>
      <c r="AW50" s="1346"/>
      <c r="AX50" s="33"/>
      <c r="AY50" s="1300"/>
      <c r="AZ50" s="1298"/>
      <c r="BA50" s="1299"/>
      <c r="BB50" s="1353">
        <v>3.8</v>
      </c>
      <c r="BC50" s="1354"/>
      <c r="BD50" s="1355"/>
      <c r="BE50" s="1289"/>
      <c r="BF50" s="1290"/>
      <c r="BG50" s="1291"/>
      <c r="BH50" s="1284">
        <v>38</v>
      </c>
      <c r="BI50" s="1282"/>
      <c r="BJ50" s="40" t="s">
        <v>48</v>
      </c>
      <c r="BK50" s="1282">
        <v>99</v>
      </c>
      <c r="BL50" s="1283"/>
      <c r="BM50" s="1284" t="s">
        <v>35</v>
      </c>
      <c r="BN50" s="1282"/>
      <c r="BO50" s="1282"/>
      <c r="BP50" s="1307">
        <v>40.129999999999995</v>
      </c>
      <c r="BQ50" s="1308"/>
      <c r="BR50" s="1308"/>
      <c r="BS50" s="1308"/>
      <c r="BT50" s="1308"/>
      <c r="BU50" s="1309"/>
      <c r="BV50" s="1330">
        <v>3.279E-4</v>
      </c>
      <c r="BW50" s="1331"/>
      <c r="BX50" s="1331"/>
      <c r="BY50" s="1332"/>
      <c r="BZ50" s="1344">
        <f t="shared" si="10"/>
        <v>0</v>
      </c>
      <c r="CA50" s="1345"/>
      <c r="CB50" s="1345"/>
      <c r="CC50" s="1346"/>
      <c r="CD50" s="1344">
        <f t="shared" si="4"/>
        <v>1</v>
      </c>
      <c r="CE50" s="1345"/>
      <c r="CF50" s="1345"/>
      <c r="CG50" s="1346"/>
      <c r="CH50" s="1344">
        <f t="shared" si="5"/>
        <v>1</v>
      </c>
      <c r="CI50" s="1345"/>
      <c r="CJ50" s="1345"/>
      <c r="CK50" s="1346"/>
      <c r="CL50" s="1344">
        <f t="shared" si="6"/>
        <v>35</v>
      </c>
      <c r="CM50" s="1345"/>
      <c r="CN50" s="1345"/>
      <c r="CO50" s="1346"/>
      <c r="CP50" s="1344">
        <f t="shared" si="7"/>
        <v>0</v>
      </c>
      <c r="CQ50" s="1345"/>
      <c r="CR50" s="1345"/>
      <c r="CS50" s="1346"/>
    </row>
    <row r="51" spans="3:97" s="38" customFormat="1" ht="15" customHeight="1" x14ac:dyDescent="0.15">
      <c r="C51" s="1300"/>
      <c r="D51" s="1298"/>
      <c r="E51" s="1299"/>
      <c r="F51" s="1353">
        <v>3.8</v>
      </c>
      <c r="G51" s="1354"/>
      <c r="H51" s="1355"/>
      <c r="I51" s="1285"/>
      <c r="J51" s="1286"/>
      <c r="K51" s="1287"/>
      <c r="L51" s="1288">
        <v>38</v>
      </c>
      <c r="M51" s="1280"/>
      <c r="N51" s="43" t="s">
        <v>48</v>
      </c>
      <c r="O51" s="1280">
        <v>99</v>
      </c>
      <c r="P51" s="1281"/>
      <c r="Q51" s="1288" t="s">
        <v>36</v>
      </c>
      <c r="R51" s="1280"/>
      <c r="S51" s="1280"/>
      <c r="T51" s="1310">
        <v>4698.8780000000042</v>
      </c>
      <c r="U51" s="1311"/>
      <c r="V51" s="1311"/>
      <c r="W51" s="1311"/>
      <c r="X51" s="1311"/>
      <c r="Y51" s="1312"/>
      <c r="Z51" s="1333">
        <v>1.86699E-2</v>
      </c>
      <c r="AA51" s="1334"/>
      <c r="AB51" s="1334"/>
      <c r="AC51" s="1335"/>
      <c r="AD51" s="1338">
        <f t="shared" si="0"/>
        <v>82</v>
      </c>
      <c r="AE51" s="1339"/>
      <c r="AF51" s="1339"/>
      <c r="AG51" s="1340"/>
      <c r="AH51" s="1338">
        <f t="shared" si="1"/>
        <v>82</v>
      </c>
      <c r="AI51" s="1339"/>
      <c r="AJ51" s="1339"/>
      <c r="AK51" s="1340"/>
      <c r="AL51" s="1338">
        <f t="shared" si="2"/>
        <v>82</v>
      </c>
      <c r="AM51" s="1339"/>
      <c r="AN51" s="1339"/>
      <c r="AO51" s="1340"/>
      <c r="AP51" s="1338">
        <f t="shared" si="3"/>
        <v>17</v>
      </c>
      <c r="AQ51" s="1339"/>
      <c r="AR51" s="1339"/>
      <c r="AS51" s="1340"/>
      <c r="AT51" s="1338">
        <f t="shared" si="8"/>
        <v>82</v>
      </c>
      <c r="AU51" s="1339"/>
      <c r="AV51" s="1339"/>
      <c r="AW51" s="1340"/>
      <c r="AX51" s="33"/>
      <c r="AY51" s="1300"/>
      <c r="AZ51" s="1298"/>
      <c r="BA51" s="1299"/>
      <c r="BB51" s="1353">
        <v>3.8</v>
      </c>
      <c r="BC51" s="1354"/>
      <c r="BD51" s="1355"/>
      <c r="BE51" s="1285"/>
      <c r="BF51" s="1286"/>
      <c r="BG51" s="1287"/>
      <c r="BH51" s="1288">
        <v>38</v>
      </c>
      <c r="BI51" s="1280"/>
      <c r="BJ51" s="43" t="s">
        <v>48</v>
      </c>
      <c r="BK51" s="1280">
        <v>99</v>
      </c>
      <c r="BL51" s="1281"/>
      <c r="BM51" s="1288" t="s">
        <v>36</v>
      </c>
      <c r="BN51" s="1280"/>
      <c r="BO51" s="1280"/>
      <c r="BP51" s="1310">
        <v>24.901999999999997</v>
      </c>
      <c r="BQ51" s="1311"/>
      <c r="BR51" s="1311"/>
      <c r="BS51" s="1311"/>
      <c r="BT51" s="1311"/>
      <c r="BU51" s="1312"/>
      <c r="BV51" s="1333">
        <v>2.0350000000000001E-4</v>
      </c>
      <c r="BW51" s="1334"/>
      <c r="BX51" s="1334"/>
      <c r="BY51" s="1335"/>
      <c r="BZ51" s="1338">
        <f t="shared" si="10"/>
        <v>0</v>
      </c>
      <c r="CA51" s="1339"/>
      <c r="CB51" s="1339"/>
      <c r="CC51" s="1340"/>
      <c r="CD51" s="1338">
        <f t="shared" si="4"/>
        <v>1</v>
      </c>
      <c r="CE51" s="1339"/>
      <c r="CF51" s="1339"/>
      <c r="CG51" s="1340"/>
      <c r="CH51" s="1338">
        <f t="shared" si="5"/>
        <v>1</v>
      </c>
      <c r="CI51" s="1339"/>
      <c r="CJ51" s="1339"/>
      <c r="CK51" s="1340"/>
      <c r="CL51" s="1338">
        <f t="shared" si="6"/>
        <v>37</v>
      </c>
      <c r="CM51" s="1339"/>
      <c r="CN51" s="1339"/>
      <c r="CO51" s="1340"/>
      <c r="CP51" s="1338">
        <f>IF($BZ$7="","",IF(AND(($BZ$7-$CH$52)&lt;0,$CL51&lt;=$CL$52),$CH51-1,IF(AND(($BZ$7-$CH$52)&gt;=0,$CL51&lt;=$CL$52),$CH51+1,$CH51)))</f>
        <v>0</v>
      </c>
      <c r="CQ51" s="1339"/>
      <c r="CR51" s="1339"/>
      <c r="CS51" s="1340"/>
    </row>
    <row r="52" spans="3:97" s="38" customFormat="1" ht="15" customHeight="1" x14ac:dyDescent="0.15">
      <c r="C52" s="1294" t="s">
        <v>40</v>
      </c>
      <c r="D52" s="1295"/>
      <c r="E52" s="1295"/>
      <c r="F52" s="1295"/>
      <c r="G52" s="1295"/>
      <c r="H52" s="1295"/>
      <c r="I52" s="1295"/>
      <c r="J52" s="1295"/>
      <c r="K52" s="1295"/>
      <c r="L52" s="1295"/>
      <c r="M52" s="1295"/>
      <c r="N52" s="1295"/>
      <c r="O52" s="1295"/>
      <c r="P52" s="1295"/>
      <c r="Q52" s="1295"/>
      <c r="R52" s="1295"/>
      <c r="S52" s="1296"/>
      <c r="T52" s="1380">
        <f>SUM($T$8:$Y$51)</f>
        <v>251682.45599999995</v>
      </c>
      <c r="U52" s="1381"/>
      <c r="V52" s="1381"/>
      <c r="W52" s="1381"/>
      <c r="X52" s="1381"/>
      <c r="Y52" s="1382"/>
      <c r="Z52" s="1383">
        <f>SUM($Z$8:$AC$51)</f>
        <v>1</v>
      </c>
      <c r="AA52" s="1384"/>
      <c r="AB52" s="1384"/>
      <c r="AC52" s="1385"/>
      <c r="AD52" s="1360">
        <f>IF($AD$7="","",SUM($AD$8:$AG$51))</f>
        <v>4401</v>
      </c>
      <c r="AE52" s="1361"/>
      <c r="AF52" s="1361"/>
      <c r="AG52" s="1362"/>
      <c r="AH52" s="1360">
        <f>IF($AD$7="","",SUM($AH$8:$AK$51))</f>
        <v>4403</v>
      </c>
      <c r="AI52" s="1361"/>
      <c r="AJ52" s="1361"/>
      <c r="AK52" s="1362"/>
      <c r="AL52" s="1360">
        <f>IF($AD$7="","",SUM($AL$8:$AO$51))</f>
        <v>4403</v>
      </c>
      <c r="AM52" s="1361"/>
      <c r="AN52" s="1361"/>
      <c r="AO52" s="1362"/>
      <c r="AP52" s="1360">
        <f>IF($AD$7="","",IF((AD7-AL52)&lt;0,(AD7-AL52)*(-1),(AD7-AL52)))</f>
        <v>3</v>
      </c>
      <c r="AQ52" s="1361"/>
      <c r="AR52" s="1361"/>
      <c r="AS52" s="1362"/>
      <c r="AT52" s="1386">
        <f>IF($AD$7="","",SUM($AT$8:$AW$51))</f>
        <v>4400</v>
      </c>
      <c r="AU52" s="1387"/>
      <c r="AV52" s="1387"/>
      <c r="AW52" s="1388"/>
      <c r="AX52" s="33"/>
      <c r="AY52" s="1294" t="s">
        <v>40</v>
      </c>
      <c r="AZ52" s="1295"/>
      <c r="BA52" s="1295"/>
      <c r="BB52" s="1295"/>
      <c r="BC52" s="1295"/>
      <c r="BD52" s="1295"/>
      <c r="BE52" s="1295"/>
      <c r="BF52" s="1295"/>
      <c r="BG52" s="1295"/>
      <c r="BH52" s="1295"/>
      <c r="BI52" s="1295"/>
      <c r="BJ52" s="1295"/>
      <c r="BK52" s="1295"/>
      <c r="BL52" s="1295"/>
      <c r="BM52" s="1295"/>
      <c r="BN52" s="1295"/>
      <c r="BO52" s="1296"/>
      <c r="BP52" s="1380">
        <f>SUM($BP$8:$BU$51)</f>
        <v>122380.94800000005</v>
      </c>
      <c r="BQ52" s="1381"/>
      <c r="BR52" s="1381"/>
      <c r="BS52" s="1381"/>
      <c r="BT52" s="1381"/>
      <c r="BU52" s="1382"/>
      <c r="BV52" s="1383">
        <f>SUM($BV$8:$BY$51)</f>
        <v>0.99999990000000016</v>
      </c>
      <c r="BW52" s="1384"/>
      <c r="BX52" s="1384"/>
      <c r="BY52" s="1385"/>
      <c r="BZ52" s="1360">
        <f>IF($BZ$7="","",SUM($BZ$8:$CC$51))</f>
        <v>0</v>
      </c>
      <c r="CA52" s="1361"/>
      <c r="CB52" s="1361"/>
      <c r="CC52" s="1362"/>
      <c r="CD52" s="1360">
        <f>IF($BZ$7="","",SUM($CD$8:$CG$51))</f>
        <v>44</v>
      </c>
      <c r="CE52" s="1361"/>
      <c r="CF52" s="1361"/>
      <c r="CG52" s="1362"/>
      <c r="CH52" s="1360">
        <f>IF($BZ$7="","",SUM($CH$8:$CK$51))</f>
        <v>44</v>
      </c>
      <c r="CI52" s="1361"/>
      <c r="CJ52" s="1361"/>
      <c r="CK52" s="1362"/>
      <c r="CL52" s="1360">
        <f>IF($BZ$7="","",IF((BZ7-CH52)&lt;0,(BZ7-CH52)*(-1),(BZ7-CH52)))</f>
        <v>44</v>
      </c>
      <c r="CM52" s="1361"/>
      <c r="CN52" s="1361"/>
      <c r="CO52" s="1362"/>
      <c r="CP52" s="1386">
        <f>IF($BZ$7="","",SUM($CP$8:$CS$51))</f>
        <v>0</v>
      </c>
      <c r="CQ52" s="1387"/>
      <c r="CR52" s="1387"/>
      <c r="CS52" s="1388"/>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2026-03-31T08:01:56Z</cp:lastPrinted>
  <dcterms:created xsi:type="dcterms:W3CDTF">2013-07-16T23:42:15Z</dcterms:created>
  <dcterms:modified xsi:type="dcterms:W3CDTF">2026-04-01T06:22:39Z</dcterms:modified>
</cp:coreProperties>
</file>