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6_{D41F6E72-A0C5-4A42-A1A0-CE3B5CC05526}" xr6:coauthVersionLast="47" xr6:coauthVersionMax="47" xr10:uidLastSave="{00000000-0000-0000-0000-000000000000}"/>
  <bookViews>
    <workbookView xWindow="2340" yWindow="2340" windowWidth="21600" windowHeight="11385" xr2:uid="{806199FF-A8A8-4DD9-93C1-BCE9BE11D416}"/>
  </bookViews>
  <sheets>
    <sheet name="官-2" sheetId="1" r:id="rId1"/>
  </sheets>
  <definedNames>
    <definedName name="_xlnm.Print_Titles" localSheetId="0">'官-2'!$2:$6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41" i="1" l="1"/>
  <c r="X41" i="1"/>
  <c r="W27" i="1"/>
  <c r="W41" i="1"/>
  <c r="V41" i="1"/>
  <c r="U41" i="1"/>
  <c r="T41" i="1"/>
  <c r="S41" i="1"/>
  <c r="R41" i="1"/>
  <c r="Q41" i="1"/>
  <c r="P41" i="1"/>
  <c r="O41" i="1"/>
  <c r="N27" i="1"/>
  <c r="N41" i="1"/>
  <c r="M27" i="1"/>
  <c r="M41" i="1"/>
  <c r="L27" i="1"/>
  <c r="L41" i="1"/>
  <c r="K27" i="1"/>
  <c r="K41" i="1"/>
  <c r="J27" i="1"/>
  <c r="J41" i="1"/>
  <c r="I41" i="1"/>
  <c r="H41" i="1"/>
  <c r="G41" i="1"/>
  <c r="F41" i="1"/>
  <c r="E27" i="1"/>
  <c r="E41" i="1"/>
  <c r="D41" i="1"/>
  <c r="C27" i="1"/>
  <c r="C41" i="1"/>
  <c r="Y40" i="1"/>
  <c r="X40" i="1"/>
  <c r="W21" i="1"/>
  <c r="W22" i="1"/>
  <c r="W40" i="1"/>
  <c r="V40" i="1"/>
  <c r="U40" i="1"/>
  <c r="T40" i="1"/>
  <c r="S40" i="1"/>
  <c r="R40" i="1"/>
  <c r="Q40" i="1"/>
  <c r="P40" i="1"/>
  <c r="O40" i="1"/>
  <c r="N21" i="1"/>
  <c r="N22" i="1"/>
  <c r="N40" i="1"/>
  <c r="M21" i="1"/>
  <c r="M22" i="1"/>
  <c r="M40" i="1"/>
  <c r="L21" i="1"/>
  <c r="L22" i="1"/>
  <c r="L40" i="1"/>
  <c r="K21" i="1"/>
  <c r="K22" i="1"/>
  <c r="K40" i="1"/>
  <c r="J21" i="1"/>
  <c r="J22" i="1"/>
  <c r="J40" i="1"/>
  <c r="I40" i="1"/>
  <c r="H40" i="1"/>
  <c r="G40" i="1"/>
  <c r="F40" i="1"/>
  <c r="E21" i="1"/>
  <c r="E22" i="1"/>
  <c r="E40" i="1"/>
  <c r="D40" i="1"/>
  <c r="C21" i="1"/>
  <c r="C22" i="1"/>
  <c r="C40" i="1"/>
  <c r="Y39" i="1"/>
  <c r="X39" i="1"/>
  <c r="W20" i="1"/>
  <c r="W39" i="1"/>
  <c r="V39" i="1"/>
  <c r="U39" i="1"/>
  <c r="T39" i="1"/>
  <c r="S39" i="1"/>
  <c r="R39" i="1"/>
  <c r="Q39" i="1"/>
  <c r="P39" i="1"/>
  <c r="O39" i="1"/>
  <c r="N20" i="1"/>
  <c r="N39" i="1"/>
  <c r="M20" i="1"/>
  <c r="M39" i="1"/>
  <c r="L20" i="1"/>
  <c r="L39" i="1"/>
  <c r="K20" i="1"/>
  <c r="K39" i="1"/>
  <c r="J20" i="1"/>
  <c r="J39" i="1"/>
  <c r="I39" i="1"/>
  <c r="H39" i="1"/>
  <c r="G39" i="1"/>
  <c r="F39" i="1"/>
  <c r="E20" i="1"/>
  <c r="E39" i="1"/>
  <c r="D39" i="1"/>
  <c r="C20" i="1"/>
  <c r="C39" i="1"/>
  <c r="Y38" i="1"/>
  <c r="X38" i="1"/>
  <c r="W19" i="1"/>
  <c r="W38" i="1"/>
  <c r="V38" i="1"/>
  <c r="U38" i="1"/>
  <c r="T38" i="1"/>
  <c r="S38" i="1"/>
  <c r="R38" i="1"/>
  <c r="Q38" i="1"/>
  <c r="P38" i="1"/>
  <c r="O38" i="1"/>
  <c r="N19" i="1"/>
  <c r="N38" i="1"/>
  <c r="M19" i="1"/>
  <c r="M38" i="1"/>
  <c r="L19" i="1"/>
  <c r="L38" i="1"/>
  <c r="K19" i="1"/>
  <c r="K38" i="1"/>
  <c r="J19" i="1"/>
  <c r="J38" i="1"/>
  <c r="I38" i="1"/>
  <c r="H38" i="1"/>
  <c r="G38" i="1"/>
  <c r="F38" i="1"/>
  <c r="E19" i="1"/>
  <c r="E38" i="1"/>
  <c r="D38" i="1"/>
  <c r="C19" i="1"/>
  <c r="C38" i="1"/>
  <c r="Y37" i="1"/>
  <c r="X37" i="1"/>
  <c r="W18" i="1"/>
  <c r="W37" i="1"/>
  <c r="V37" i="1"/>
  <c r="U37" i="1"/>
  <c r="T37" i="1"/>
  <c r="S37" i="1"/>
  <c r="R37" i="1"/>
  <c r="Q37" i="1"/>
  <c r="P37" i="1"/>
  <c r="O37" i="1"/>
  <c r="N18" i="1"/>
  <c r="N37" i="1"/>
  <c r="M18" i="1"/>
  <c r="M37" i="1"/>
  <c r="L18" i="1"/>
  <c r="L37" i="1"/>
  <c r="K18" i="1"/>
  <c r="K37" i="1"/>
  <c r="J18" i="1"/>
  <c r="J37" i="1"/>
  <c r="I37" i="1"/>
  <c r="H37" i="1"/>
  <c r="G37" i="1"/>
  <c r="F37" i="1"/>
  <c r="E18" i="1"/>
  <c r="E37" i="1"/>
  <c r="D37" i="1"/>
  <c r="C18" i="1"/>
  <c r="C37" i="1"/>
  <c r="Y36" i="1"/>
  <c r="X36" i="1"/>
  <c r="W17" i="1"/>
  <c r="W36" i="1"/>
  <c r="V36" i="1"/>
  <c r="U36" i="1"/>
  <c r="T36" i="1"/>
  <c r="S36" i="1"/>
  <c r="R36" i="1"/>
  <c r="Q36" i="1"/>
  <c r="P36" i="1"/>
  <c r="O36" i="1"/>
  <c r="N17" i="1"/>
  <c r="N36" i="1"/>
  <c r="M17" i="1"/>
  <c r="M36" i="1"/>
  <c r="L17" i="1"/>
  <c r="L36" i="1"/>
  <c r="K17" i="1"/>
  <c r="K36" i="1"/>
  <c r="J17" i="1"/>
  <c r="J36" i="1"/>
  <c r="I36" i="1"/>
  <c r="H36" i="1"/>
  <c r="G36" i="1"/>
  <c r="F36" i="1"/>
  <c r="E17" i="1"/>
  <c r="E36" i="1"/>
  <c r="D36" i="1"/>
  <c r="C17" i="1"/>
  <c r="C36" i="1"/>
  <c r="Y35" i="1"/>
  <c r="X35" i="1"/>
  <c r="W26" i="1"/>
  <c r="W35" i="1"/>
  <c r="V35" i="1"/>
  <c r="U35" i="1"/>
  <c r="T35" i="1"/>
  <c r="S35" i="1"/>
  <c r="R35" i="1"/>
  <c r="Q35" i="1"/>
  <c r="P35" i="1"/>
  <c r="O35" i="1"/>
  <c r="N26" i="1"/>
  <c r="N35" i="1"/>
  <c r="M26" i="1"/>
  <c r="M35" i="1"/>
  <c r="L26" i="1"/>
  <c r="L35" i="1"/>
  <c r="K26" i="1"/>
  <c r="K35" i="1"/>
  <c r="J26" i="1"/>
  <c r="J35" i="1"/>
  <c r="I35" i="1"/>
  <c r="H35" i="1"/>
  <c r="G35" i="1"/>
  <c r="F35" i="1"/>
  <c r="E26" i="1"/>
  <c r="E35" i="1"/>
  <c r="D35" i="1"/>
  <c r="C26" i="1"/>
  <c r="C35" i="1"/>
  <c r="Y34" i="1"/>
  <c r="X34" i="1"/>
  <c r="W16" i="1"/>
  <c r="W34" i="1"/>
  <c r="V34" i="1"/>
  <c r="U34" i="1"/>
  <c r="T34" i="1"/>
  <c r="S34" i="1"/>
  <c r="R34" i="1"/>
  <c r="Q34" i="1"/>
  <c r="P34" i="1"/>
  <c r="O34" i="1"/>
  <c r="N16" i="1"/>
  <c r="N34" i="1"/>
  <c r="M16" i="1"/>
  <c r="M34" i="1"/>
  <c r="L16" i="1"/>
  <c r="L34" i="1"/>
  <c r="K16" i="1"/>
  <c r="K34" i="1"/>
  <c r="J16" i="1"/>
  <c r="J34" i="1"/>
  <c r="I34" i="1"/>
  <c r="H34" i="1"/>
  <c r="G34" i="1"/>
  <c r="F34" i="1"/>
  <c r="E16" i="1"/>
  <c r="E34" i="1"/>
  <c r="D34" i="1"/>
  <c r="C16" i="1"/>
  <c r="C34" i="1"/>
  <c r="Y33" i="1"/>
  <c r="X33" i="1"/>
  <c r="W25" i="1"/>
  <c r="W33" i="1"/>
  <c r="V33" i="1"/>
  <c r="U33" i="1"/>
  <c r="T33" i="1"/>
  <c r="S33" i="1"/>
  <c r="R33" i="1"/>
  <c r="Q33" i="1"/>
  <c r="P33" i="1"/>
  <c r="O33" i="1"/>
  <c r="N25" i="1"/>
  <c r="N33" i="1"/>
  <c r="M25" i="1"/>
  <c r="M33" i="1"/>
  <c r="L25" i="1"/>
  <c r="L33" i="1"/>
  <c r="K25" i="1"/>
  <c r="K33" i="1"/>
  <c r="J25" i="1"/>
  <c r="J33" i="1"/>
  <c r="I33" i="1"/>
  <c r="H33" i="1"/>
  <c r="G33" i="1"/>
  <c r="F33" i="1"/>
  <c r="E25" i="1"/>
  <c r="E33" i="1"/>
  <c r="D33" i="1"/>
  <c r="C25" i="1"/>
  <c r="C33" i="1"/>
  <c r="Y32" i="1"/>
  <c r="X32" i="1"/>
  <c r="W24" i="1"/>
  <c r="W32" i="1"/>
  <c r="V32" i="1"/>
  <c r="U32" i="1"/>
  <c r="T32" i="1"/>
  <c r="S32" i="1"/>
  <c r="R32" i="1"/>
  <c r="Q32" i="1"/>
  <c r="P32" i="1"/>
  <c r="O32" i="1"/>
  <c r="N24" i="1"/>
  <c r="N32" i="1"/>
  <c r="M24" i="1"/>
  <c r="M32" i="1"/>
  <c r="L24" i="1"/>
  <c r="L32" i="1"/>
  <c r="K24" i="1"/>
  <c r="K32" i="1"/>
  <c r="J24" i="1"/>
  <c r="J32" i="1"/>
  <c r="I32" i="1"/>
  <c r="H32" i="1"/>
  <c r="G32" i="1"/>
  <c r="F32" i="1"/>
  <c r="E24" i="1"/>
  <c r="E32" i="1"/>
  <c r="D32" i="1"/>
  <c r="C24" i="1"/>
  <c r="C32" i="1"/>
  <c r="Y31" i="1"/>
  <c r="X31" i="1"/>
  <c r="W15" i="1"/>
  <c r="W31" i="1"/>
  <c r="V31" i="1"/>
  <c r="U31" i="1"/>
  <c r="T31" i="1"/>
  <c r="S31" i="1"/>
  <c r="R31" i="1"/>
  <c r="Q31" i="1"/>
  <c r="P31" i="1"/>
  <c r="O31" i="1"/>
  <c r="N15" i="1"/>
  <c r="N31" i="1"/>
  <c r="M15" i="1"/>
  <c r="M31" i="1"/>
  <c r="L15" i="1"/>
  <c r="L31" i="1"/>
  <c r="K15" i="1"/>
  <c r="K31" i="1"/>
  <c r="J15" i="1"/>
  <c r="J31" i="1"/>
  <c r="I31" i="1"/>
  <c r="H31" i="1"/>
  <c r="G31" i="1"/>
  <c r="F31" i="1"/>
  <c r="E15" i="1"/>
  <c r="E31" i="1"/>
  <c r="D31" i="1"/>
  <c r="C15" i="1"/>
  <c r="C31" i="1"/>
  <c r="Y30" i="1"/>
  <c r="X30" i="1"/>
  <c r="W14" i="1"/>
  <c r="W30" i="1"/>
  <c r="V30" i="1"/>
  <c r="U30" i="1"/>
  <c r="T30" i="1"/>
  <c r="S30" i="1"/>
  <c r="R30" i="1"/>
  <c r="Q30" i="1"/>
  <c r="P30" i="1"/>
  <c r="O30" i="1"/>
  <c r="N14" i="1"/>
  <c r="N30" i="1"/>
  <c r="M14" i="1"/>
  <c r="M30" i="1"/>
  <c r="L14" i="1"/>
  <c r="L30" i="1"/>
  <c r="K14" i="1"/>
  <c r="K30" i="1"/>
  <c r="J14" i="1"/>
  <c r="J30" i="1"/>
  <c r="I30" i="1"/>
  <c r="H30" i="1"/>
  <c r="G30" i="1"/>
  <c r="F30" i="1"/>
  <c r="E14" i="1"/>
  <c r="E30" i="1"/>
  <c r="D30" i="1"/>
  <c r="C14" i="1"/>
  <c r="C30" i="1"/>
  <c r="Y29" i="1"/>
  <c r="X29" i="1"/>
  <c r="W13" i="1"/>
  <c r="W29" i="1"/>
  <c r="V29" i="1"/>
  <c r="U29" i="1"/>
  <c r="T29" i="1"/>
  <c r="S29" i="1"/>
  <c r="R29" i="1"/>
  <c r="Q29" i="1"/>
  <c r="P29" i="1"/>
  <c r="O29" i="1"/>
  <c r="N13" i="1"/>
  <c r="N29" i="1"/>
  <c r="M13" i="1"/>
  <c r="M29" i="1"/>
  <c r="L13" i="1"/>
  <c r="L29" i="1"/>
  <c r="K13" i="1"/>
  <c r="K29" i="1"/>
  <c r="J13" i="1"/>
  <c r="J29" i="1"/>
  <c r="I29" i="1"/>
  <c r="H29" i="1"/>
  <c r="G29" i="1"/>
  <c r="F29" i="1"/>
  <c r="E13" i="1"/>
  <c r="E29" i="1"/>
  <c r="D29" i="1"/>
  <c r="C13" i="1"/>
  <c r="C29" i="1"/>
  <c r="Y28" i="1"/>
  <c r="X28" i="1"/>
  <c r="W12" i="1"/>
  <c r="W28" i="1"/>
  <c r="V28" i="1"/>
  <c r="U28" i="1"/>
  <c r="T28" i="1"/>
  <c r="S28" i="1"/>
  <c r="R28" i="1"/>
  <c r="Q28" i="1"/>
  <c r="P28" i="1"/>
  <c r="O28" i="1"/>
  <c r="N12" i="1"/>
  <c r="N28" i="1"/>
  <c r="M12" i="1"/>
  <c r="M28" i="1"/>
  <c r="L12" i="1"/>
  <c r="L28" i="1"/>
  <c r="K12" i="1"/>
  <c r="K28" i="1"/>
  <c r="J12" i="1"/>
  <c r="J28" i="1"/>
  <c r="I28" i="1"/>
  <c r="H28" i="1"/>
  <c r="G28" i="1"/>
  <c r="F28" i="1"/>
  <c r="E12" i="1"/>
  <c r="E28" i="1"/>
  <c r="D28" i="1"/>
  <c r="C12" i="1"/>
  <c r="C28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</calcChain>
</file>

<file path=xl/sharedStrings.xml><?xml version="1.0" encoding="utf-8"?>
<sst xmlns="http://schemas.openxmlformats.org/spreadsheetml/2006/main" count="86" uniqueCount="47">
  <si>
    <t>２  官行造林地の林種別面積、材積、成長量</t>
  </si>
  <si>
    <r>
      <t>単位：立木（面積：ha、材積：千m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、成長量：千m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／年）</t>
    </r>
    <rPh sb="0" eb="2">
      <t>タンイ</t>
    </rPh>
    <rPh sb="3" eb="5">
      <t>タチキ</t>
    </rPh>
    <rPh sb="6" eb="8">
      <t>メンセキ</t>
    </rPh>
    <rPh sb="12" eb="13">
      <t>ザイ</t>
    </rPh>
    <rPh sb="13" eb="14">
      <t>セキ</t>
    </rPh>
    <rPh sb="15" eb="16">
      <t>セン</t>
    </rPh>
    <rPh sb="19" eb="21">
      <t>セイチョウ</t>
    </rPh>
    <rPh sb="21" eb="22">
      <t>リョウ</t>
    </rPh>
    <rPh sb="23" eb="24">
      <t>セン</t>
    </rPh>
    <rPh sb="27" eb="28">
      <t>トシ</t>
    </rPh>
    <phoneticPr fontId="1"/>
  </si>
  <si>
    <t>年次
森林管理署
都道府県</t>
    <rPh sb="3" eb="5">
      <t>シンリン</t>
    </rPh>
    <rPh sb="5" eb="7">
      <t>カンリ</t>
    </rPh>
    <rPh sb="7" eb="8">
      <t>ショ</t>
    </rPh>
    <rPh sb="9" eb="13">
      <t>トドウフケン</t>
    </rPh>
    <phoneticPr fontId="1"/>
  </si>
  <si>
    <t>面　　　　　　　積</t>
    <rPh sb="0" eb="1">
      <t>メン</t>
    </rPh>
    <rPh sb="8" eb="9">
      <t>セキ</t>
    </rPh>
    <phoneticPr fontId="1"/>
  </si>
  <si>
    <t>材　　　　　　　　　　　　　積</t>
    <rPh sb="0" eb="1">
      <t>ザイ</t>
    </rPh>
    <rPh sb="14" eb="15">
      <t>セキ</t>
    </rPh>
    <phoneticPr fontId="1"/>
  </si>
  <si>
    <t>成　　　長　　　量</t>
    <rPh sb="0" eb="1">
      <t>シゲル</t>
    </rPh>
    <rPh sb="4" eb="5">
      <t>チョウ</t>
    </rPh>
    <rPh sb="8" eb="9">
      <t>リョウ</t>
    </rPh>
    <phoneticPr fontId="1"/>
  </si>
  <si>
    <t>総  数</t>
  </si>
  <si>
    <t>林　　　　地</t>
    <rPh sb="0" eb="1">
      <t>ハヤシ</t>
    </rPh>
    <rPh sb="5" eb="6">
      <t>チ</t>
    </rPh>
    <phoneticPr fontId="1"/>
  </si>
  <si>
    <t>林地以外</t>
  </si>
  <si>
    <t>総　　数</t>
    <phoneticPr fontId="1"/>
  </si>
  <si>
    <t>林　　　　　　　　地</t>
    <rPh sb="0" eb="1">
      <t>ハヤシ</t>
    </rPh>
    <rPh sb="9" eb="10">
      <t>チ</t>
    </rPh>
    <phoneticPr fontId="1"/>
  </si>
  <si>
    <t xml:space="preserve">  林地以外</t>
  </si>
  <si>
    <t>総　数</t>
    <phoneticPr fontId="1"/>
  </si>
  <si>
    <t>人工林</t>
    <phoneticPr fontId="1"/>
  </si>
  <si>
    <t>天然林</t>
    <rPh sb="0" eb="2">
      <t>テンネン</t>
    </rPh>
    <phoneticPr fontId="1"/>
  </si>
  <si>
    <t xml:space="preserve">  無立木地</t>
  </si>
  <si>
    <t>人工林</t>
  </si>
  <si>
    <t>天然林</t>
  </si>
  <si>
    <t>無立木地</t>
  </si>
  <si>
    <t>総数</t>
    <rPh sb="0" eb="2">
      <t>ソウスウ</t>
    </rPh>
    <phoneticPr fontId="1"/>
  </si>
  <si>
    <t>針葉樹</t>
  </si>
  <si>
    <t>広葉樹</t>
  </si>
  <si>
    <t xml:space="preserve"> 総  数</t>
  </si>
  <si>
    <t>広葉樹</t>
    <rPh sb="0" eb="3">
      <t>コウヨウジュ</t>
    </rPh>
    <phoneticPr fontId="1"/>
  </si>
  <si>
    <t>石川</t>
    <rPh sb="0" eb="2">
      <t>イシカワ</t>
    </rPh>
    <phoneticPr fontId="1"/>
  </si>
  <si>
    <t>福井</t>
    <rPh sb="0" eb="2">
      <t>フクイ</t>
    </rPh>
    <phoneticPr fontId="1"/>
  </si>
  <si>
    <t>三重</t>
    <rPh sb="0" eb="2">
      <t>ミエ</t>
    </rPh>
    <phoneticPr fontId="1"/>
  </si>
  <si>
    <t>滋賀</t>
    <rPh sb="0" eb="2">
      <t>シガ</t>
    </rPh>
    <phoneticPr fontId="1"/>
  </si>
  <si>
    <t>兵庫</t>
    <rPh sb="0" eb="2">
      <t>ヒョウゴ</t>
    </rPh>
    <phoneticPr fontId="1"/>
  </si>
  <si>
    <t>和歌山</t>
    <rPh sb="0" eb="3">
      <t>ワカヤマ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</si>
  <si>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</si>
  <si>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</si>
  <si>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</si>
  <si>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広島北部</t>
    <rPh sb="0" eb="2">
      <t>ヒロシマ</t>
    </rPh>
    <rPh sb="2" eb="4">
      <t>ホクブ</t>
    </rPh>
    <phoneticPr fontId="1"/>
  </si>
  <si>
    <t>広島</t>
    <rPh sb="0" eb="2">
      <t>ヒロシマ</t>
    </rPh>
    <phoneticPr fontId="1"/>
  </si>
  <si>
    <t>〃</t>
    <phoneticPr fontId="1"/>
  </si>
  <si>
    <t>（京都大阪）</t>
    <phoneticPr fontId="1"/>
  </si>
  <si>
    <t>　</t>
    <phoneticPr fontId="1"/>
  </si>
  <si>
    <t>京都</t>
    <rPh sb="0" eb="2">
      <t>キョウト</t>
    </rPh>
    <phoneticPr fontId="1"/>
  </si>
  <si>
    <t>大阪</t>
    <rPh sb="0" eb="2">
      <t>オオサカ</t>
    </rPh>
    <phoneticPr fontId="1"/>
  </si>
  <si>
    <t>（奈良）</t>
    <phoneticPr fontId="1"/>
  </si>
  <si>
    <t>奈良</t>
    <rPh sb="0" eb="2">
      <t>ナラ</t>
    </rPh>
    <phoneticPr fontId="1"/>
  </si>
  <si>
    <t>（山口）</t>
    <phoneticPr fontId="1"/>
  </si>
  <si>
    <t>山口</t>
    <rPh sb="0" eb="2">
      <t>ヤマグチ</t>
    </rPh>
    <phoneticPr fontId="1"/>
  </si>
  <si>
    <t>県別再掲</t>
    <rPh sb="0" eb="2">
      <t>ケンベツ</t>
    </rPh>
    <rPh sb="2" eb="4">
      <t>サイケイ</t>
    </rPh>
    <phoneticPr fontId="1"/>
  </si>
  <si>
    <t>１　本表は、令和５年４月１日現在有効の公有林野等官行造林地施業計画書により作成した。</t>
  </si>
  <si>
    <t>２　面積の林地総数欄に、制限林地を（　）内書した。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</si>
</sst>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_ * \(#,##0\)_ ;_ * \-\(#,##0\)_ ;_ * &quot;&quot;_ ;_ @_ "/>
    <numFmt numFmtId="178" formatCode="_ * #,##0,_ ;_ * \-#,##0,_ ;_ * &quot;-&quot;_ ;_ @_ 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/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/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otted">
        <color indexed="64"/>
      </top>
      <bottom style="dashed">
        <color indexed="64"/>
      </bottom>
      <diagonal/>
    </border>
    <border>
      <left/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76" fontId="2" fillId="0" borderId="17" xfId="0" applyNumberFormat="1" applyFont="1" applyBorder="1">
      <alignment vertical="center"/>
    </xf>
    <xf numFmtId="177" fontId="2" fillId="0" borderId="15" xfId="0" applyNumberFormat="1" applyFont="1" applyBorder="1">
      <alignment vertical="center"/>
    </xf>
    <xf numFmtId="176" fontId="2" fillId="0" borderId="16" xfId="0" applyNumberFormat="1" applyFont="1" applyBorder="1">
      <alignment vertical="center"/>
    </xf>
    <xf numFmtId="178" fontId="2" fillId="0" borderId="18" xfId="0" applyNumberFormat="1" applyFont="1" applyBorder="1">
      <alignment vertical="center"/>
    </xf>
    <xf numFmtId="178" fontId="2" fillId="0" borderId="17" xfId="0" applyNumberFormat="1" applyFont="1" applyBorder="1">
      <alignment vertical="center"/>
    </xf>
    <xf numFmtId="176" fontId="2" fillId="0" borderId="21" xfId="0" applyNumberFormat="1" applyFont="1" applyBorder="1">
      <alignment vertical="center"/>
    </xf>
    <xf numFmtId="177" fontId="2" fillId="0" borderId="19" xfId="0" applyNumberFormat="1" applyFont="1" applyBorder="1">
      <alignment vertical="center"/>
    </xf>
    <xf numFmtId="176" fontId="2" fillId="0" borderId="20" xfId="0" applyNumberFormat="1" applyFont="1" applyBorder="1">
      <alignment vertical="center"/>
    </xf>
    <xf numFmtId="178" fontId="2" fillId="0" borderId="22" xfId="0" applyNumberFormat="1" applyFont="1" applyBorder="1">
      <alignment vertical="center"/>
    </xf>
    <xf numFmtId="178" fontId="2" fillId="0" borderId="21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177" fontId="4" fillId="0" borderId="23" xfId="0" applyNumberFormat="1" applyFont="1" applyBorder="1">
      <alignment vertical="center"/>
    </xf>
    <xf numFmtId="176" fontId="4" fillId="0" borderId="24" xfId="0" applyNumberFormat="1" applyFont="1" applyBorder="1">
      <alignment vertical="center"/>
    </xf>
    <xf numFmtId="178" fontId="4" fillId="0" borderId="26" xfId="0" applyNumberFormat="1" applyFont="1" applyBorder="1">
      <alignment vertical="center"/>
    </xf>
    <xf numFmtId="178" fontId="4" fillId="0" borderId="25" xfId="0" applyNumberFormat="1" applyFont="1" applyBorder="1">
      <alignment vertical="center"/>
    </xf>
    <xf numFmtId="178" fontId="4" fillId="0" borderId="25" xfId="0" applyNumberFormat="1" applyFont="1" applyBorder="1" applyAlignment="1">
      <alignment horizontal="right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176" fontId="2" fillId="0" borderId="28" xfId="0" applyNumberFormat="1" applyFont="1" applyBorder="1">
      <alignment vertical="center"/>
    </xf>
    <xf numFmtId="177" fontId="2" fillId="0" borderId="29" xfId="0" applyNumberFormat="1" applyFont="1" applyBorder="1" applyProtection="1">
      <alignment vertical="center"/>
      <protection locked="0"/>
    </xf>
    <xf numFmtId="176" fontId="2" fillId="0" borderId="30" xfId="0" applyNumberFormat="1" applyFont="1" applyBorder="1">
      <alignment vertical="center"/>
    </xf>
    <xf numFmtId="176" fontId="2" fillId="0" borderId="28" xfId="0" applyNumberFormat="1" applyFont="1" applyBorder="1" applyProtection="1">
      <alignment vertical="center"/>
      <protection locked="0"/>
    </xf>
    <xf numFmtId="176" fontId="2" fillId="0" borderId="28" xfId="0" applyNumberFormat="1" applyFont="1" applyBorder="1" applyAlignment="1" applyProtection="1">
      <alignment horizontal="right" vertical="center"/>
      <protection locked="0"/>
    </xf>
    <xf numFmtId="178" fontId="2" fillId="0" borderId="31" xfId="0" applyNumberFormat="1" applyFont="1" applyBorder="1">
      <alignment vertical="center"/>
    </xf>
    <xf numFmtId="178" fontId="2" fillId="0" borderId="28" xfId="0" applyNumberFormat="1" applyFont="1" applyBorder="1">
      <alignment vertical="center"/>
    </xf>
    <xf numFmtId="178" fontId="2" fillId="0" borderId="28" xfId="0" applyNumberFormat="1" applyFont="1" applyBorder="1" applyProtection="1">
      <alignment vertical="center"/>
      <protection locked="0"/>
    </xf>
    <xf numFmtId="178" fontId="2" fillId="0" borderId="28" xfId="0" applyNumberFormat="1" applyFont="1" applyBorder="1" applyAlignment="1" applyProtection="1">
      <alignment horizontal="right" vertical="center"/>
      <protection locked="0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77" fontId="2" fillId="0" borderId="19" xfId="0" applyNumberFormat="1" applyFont="1" applyBorder="1" applyProtection="1">
      <alignment vertical="center"/>
      <protection locked="0"/>
    </xf>
    <xf numFmtId="176" fontId="2" fillId="0" borderId="21" xfId="0" applyNumberFormat="1" applyFont="1" applyBorder="1" applyProtection="1">
      <alignment vertical="center"/>
      <protection locked="0"/>
    </xf>
    <xf numFmtId="176" fontId="2" fillId="0" borderId="21" xfId="0" applyNumberFormat="1" applyFont="1" applyBorder="1" applyAlignment="1" applyProtection="1">
      <alignment horizontal="right" vertical="center"/>
      <protection locked="0"/>
    </xf>
    <xf numFmtId="178" fontId="2" fillId="0" borderId="21" xfId="0" applyNumberFormat="1" applyFont="1" applyBorder="1" applyProtection="1">
      <alignment vertical="center"/>
      <protection locked="0"/>
    </xf>
    <xf numFmtId="178" fontId="2" fillId="0" borderId="21" xfId="0" applyNumberFormat="1" applyFont="1" applyBorder="1" applyAlignment="1" applyProtection="1">
      <alignment horizontal="right" vertical="center"/>
      <protection locked="0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176" fontId="2" fillId="0" borderId="33" xfId="0" applyNumberFormat="1" applyFont="1" applyBorder="1">
      <alignment vertical="center"/>
    </xf>
    <xf numFmtId="177" fontId="2" fillId="0" borderId="34" xfId="0" applyNumberFormat="1" applyFont="1" applyBorder="1" applyProtection="1">
      <alignment vertical="center"/>
      <protection locked="0"/>
    </xf>
    <xf numFmtId="176" fontId="2" fillId="0" borderId="35" xfId="0" applyNumberFormat="1" applyFont="1" applyBorder="1">
      <alignment vertical="center"/>
    </xf>
    <xf numFmtId="176" fontId="2" fillId="0" borderId="33" xfId="0" applyNumberFormat="1" applyFont="1" applyBorder="1" applyProtection="1">
      <alignment vertical="center"/>
      <protection locked="0"/>
    </xf>
    <xf numFmtId="178" fontId="2" fillId="0" borderId="36" xfId="0" applyNumberFormat="1" applyFont="1" applyBorder="1">
      <alignment vertical="center"/>
    </xf>
    <xf numFmtId="178" fontId="2" fillId="0" borderId="33" xfId="0" applyNumberFormat="1" applyFont="1" applyBorder="1">
      <alignment vertical="center"/>
    </xf>
    <xf numFmtId="178" fontId="2" fillId="0" borderId="33" xfId="0" applyNumberFormat="1" applyFont="1" applyBorder="1" applyProtection="1">
      <alignment vertical="center"/>
      <protection locked="0"/>
    </xf>
    <xf numFmtId="177" fontId="2" fillId="0" borderId="34" xfId="0" applyNumberFormat="1" applyFont="1" applyBorder="1">
      <alignment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176" fontId="2" fillId="0" borderId="38" xfId="0" applyNumberFormat="1" applyFont="1" applyBorder="1">
      <alignment vertical="center"/>
    </xf>
    <xf numFmtId="177" fontId="2" fillId="0" borderId="39" xfId="0" applyNumberFormat="1" applyFont="1" applyBorder="1" applyProtection="1">
      <alignment vertical="center"/>
      <protection locked="0"/>
    </xf>
    <xf numFmtId="176" fontId="2" fillId="0" borderId="40" xfId="0" applyNumberFormat="1" applyFont="1" applyBorder="1">
      <alignment vertical="center"/>
    </xf>
    <xf numFmtId="176" fontId="2" fillId="0" borderId="38" xfId="0" applyNumberFormat="1" applyFont="1" applyBorder="1" applyProtection="1">
      <alignment vertical="center"/>
      <protection locked="0"/>
    </xf>
    <xf numFmtId="178" fontId="2" fillId="0" borderId="41" xfId="0" applyNumberFormat="1" applyFont="1" applyBorder="1">
      <alignment vertical="center"/>
    </xf>
    <xf numFmtId="178" fontId="2" fillId="0" borderId="38" xfId="0" applyNumberFormat="1" applyFont="1" applyBorder="1">
      <alignment vertical="center"/>
    </xf>
    <xf numFmtId="178" fontId="2" fillId="0" borderId="38" xfId="0" applyNumberFormat="1" applyFont="1" applyBorder="1" applyProtection="1">
      <alignment vertical="center"/>
      <protection locked="0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176" fontId="2" fillId="0" borderId="43" xfId="0" applyNumberFormat="1" applyFont="1" applyBorder="1">
      <alignment vertical="center"/>
    </xf>
    <xf numFmtId="177" fontId="2" fillId="0" borderId="44" xfId="0" applyNumberFormat="1" applyFont="1" applyBorder="1" applyProtection="1">
      <alignment vertical="center"/>
      <protection locked="0"/>
    </xf>
    <xf numFmtId="176" fontId="2" fillId="0" borderId="45" xfId="0" applyNumberFormat="1" applyFont="1" applyBorder="1">
      <alignment vertical="center"/>
    </xf>
    <xf numFmtId="176" fontId="2" fillId="0" borderId="43" xfId="0" applyNumberFormat="1" applyFont="1" applyBorder="1" applyProtection="1">
      <alignment vertical="center"/>
      <protection locked="0"/>
    </xf>
    <xf numFmtId="178" fontId="2" fillId="0" borderId="46" xfId="0" applyNumberFormat="1" applyFont="1" applyBorder="1">
      <alignment vertical="center"/>
    </xf>
    <xf numFmtId="178" fontId="2" fillId="0" borderId="43" xfId="0" applyNumberFormat="1" applyFont="1" applyBorder="1">
      <alignment vertical="center"/>
    </xf>
    <xf numFmtId="178" fontId="2" fillId="0" borderId="43" xfId="0" applyNumberFormat="1" applyFont="1" applyBorder="1" applyProtection="1">
      <alignment vertical="center"/>
      <protection locked="0"/>
    </xf>
    <xf numFmtId="176" fontId="2" fillId="0" borderId="47" xfId="0" applyNumberFormat="1" applyFont="1" applyBorder="1">
      <alignment vertical="center"/>
    </xf>
    <xf numFmtId="177" fontId="2" fillId="0" borderId="48" xfId="0" applyNumberFormat="1" applyFont="1" applyBorder="1" applyProtection="1">
      <alignment vertical="center"/>
      <protection locked="0"/>
    </xf>
    <xf numFmtId="176" fontId="2" fillId="0" borderId="49" xfId="0" applyNumberFormat="1" applyFont="1" applyBorder="1">
      <alignment vertical="center"/>
    </xf>
    <xf numFmtId="176" fontId="2" fillId="0" borderId="47" xfId="0" applyNumberFormat="1" applyFont="1" applyBorder="1" applyProtection="1">
      <alignment vertical="center"/>
      <protection locked="0"/>
    </xf>
    <xf numFmtId="178" fontId="2" fillId="0" borderId="50" xfId="0" applyNumberFormat="1" applyFont="1" applyBorder="1">
      <alignment vertical="center"/>
    </xf>
    <xf numFmtId="178" fontId="2" fillId="0" borderId="47" xfId="0" applyNumberFormat="1" applyFont="1" applyBorder="1">
      <alignment vertical="center"/>
    </xf>
    <xf numFmtId="178" fontId="2" fillId="0" borderId="47" xfId="0" applyNumberFormat="1" applyFont="1" applyBorder="1" applyProtection="1">
      <alignment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76" fontId="2" fillId="0" borderId="42" xfId="0" applyNumberFormat="1" applyFont="1" applyBorder="1">
      <alignment vertical="center"/>
    </xf>
    <xf numFmtId="177" fontId="2" fillId="0" borderId="27" xfId="0" applyNumberFormat="1" applyFont="1" applyBorder="1">
      <alignment vertical="center"/>
    </xf>
    <xf numFmtId="176" fontId="2" fillId="0" borderId="51" xfId="0" applyNumberFormat="1" applyFont="1" applyBorder="1">
      <alignment vertical="center"/>
    </xf>
    <xf numFmtId="178" fontId="2" fillId="0" borderId="52" xfId="0" applyNumberFormat="1" applyFont="1" applyBorder="1">
      <alignment vertical="center"/>
    </xf>
    <xf numFmtId="178" fontId="2" fillId="0" borderId="42" xfId="0" applyNumberFormat="1" applyFont="1" applyBorder="1">
      <alignment vertical="center"/>
    </xf>
    <xf numFmtId="176" fontId="2" fillId="0" borderId="32" xfId="0" applyNumberFormat="1" applyFont="1" applyBorder="1">
      <alignment vertical="center"/>
    </xf>
    <xf numFmtId="177" fontId="2" fillId="0" borderId="53" xfId="0" applyNumberFormat="1" applyFont="1" applyBorder="1">
      <alignment vertical="center"/>
    </xf>
    <xf numFmtId="176" fontId="2" fillId="0" borderId="54" xfId="0" applyNumberFormat="1" applyFont="1" applyBorder="1">
      <alignment vertical="center"/>
    </xf>
    <xf numFmtId="178" fontId="2" fillId="0" borderId="55" xfId="0" applyNumberFormat="1" applyFont="1" applyBorder="1">
      <alignment vertical="center"/>
    </xf>
    <xf numFmtId="178" fontId="2" fillId="0" borderId="32" xfId="0" applyNumberFormat="1" applyFont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176" fontId="2" fillId="0" borderId="56" xfId="0" applyNumberFormat="1" applyFont="1" applyBorder="1">
      <alignment vertical="center"/>
    </xf>
    <xf numFmtId="177" fontId="2" fillId="0" borderId="12" xfId="0" applyNumberFormat="1" applyFont="1" applyBorder="1">
      <alignment vertical="center"/>
    </xf>
    <xf numFmtId="176" fontId="2" fillId="0" borderId="14" xfId="0" applyNumberFormat="1" applyFont="1" applyBorder="1">
      <alignment vertical="center"/>
    </xf>
    <xf numFmtId="178" fontId="2" fillId="0" borderId="57" xfId="0" applyNumberFormat="1" applyFont="1" applyBorder="1">
      <alignment vertical="center"/>
    </xf>
    <xf numFmtId="178" fontId="2" fillId="0" borderId="56" xfId="0" applyNumberFormat="1" applyFont="1" applyBorder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58" fontId="2" fillId="0" borderId="15" xfId="0" applyNumberFormat="1" applyFont="1" applyBorder="1" applyAlignment="1">
      <alignment horizontal="distributed" vertical="center"/>
    </xf>
    <xf numFmtId="58" fontId="2" fillId="0" borderId="16" xfId="0" applyNumberFormat="1" applyFont="1" applyBorder="1" applyAlignment="1">
      <alignment horizontal="distributed" vertical="center"/>
    </xf>
    <xf numFmtId="58" fontId="2" fillId="0" borderId="19" xfId="0" applyNumberFormat="1" applyFont="1" applyBorder="1" applyAlignment="1">
      <alignment horizontal="distributed" vertical="center"/>
    </xf>
    <xf numFmtId="58" fontId="2" fillId="0" borderId="20" xfId="0" applyNumberFormat="1" applyFont="1" applyBorder="1" applyAlignment="1">
      <alignment horizontal="distributed" vertical="center"/>
    </xf>
    <xf numFmtId="58" fontId="4" fillId="0" borderId="23" xfId="0" applyNumberFormat="1" applyFont="1" applyBorder="1" applyAlignment="1">
      <alignment horizontal="distributed" vertical="center"/>
    </xf>
    <xf numFmtId="58" fontId="4" fillId="0" borderId="24" xfId="0" applyNumberFormat="1" applyFont="1" applyBorder="1" applyAlignment="1">
      <alignment horizontal="distributed" vertic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distributed" vertical="center" wrapText="1"/>
    </xf>
    <xf numFmtId="0" fontId="2" fillId="0" borderId="2" xfId="0" applyFont="1" applyBorder="1" applyAlignment="1">
      <alignment horizontal="distributed" vertical="center"/>
    </xf>
    <xf numFmtId="0" fontId="2" fillId="0" borderId="7" xfId="0" applyFont="1" applyBorder="1" applyAlignment="1">
      <alignment horizontal="distributed" vertical="center"/>
    </xf>
    <xf numFmtId="0" fontId="2" fillId="0" borderId="8" xfId="0" applyFont="1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0" fillId="0" borderId="14" xfId="0" applyBorder="1" applyAlignment="1">
      <alignment horizontal="distributed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08E3F-B602-4E66-9653-DD0AA8A33E46}">
  <sheetPr codeName="Sheet53">
    <pageSetUpPr fitToPage="1"/>
  </sheetPr>
  <dimension ref="A1:Y44"/>
  <sheetViews>
    <sheetView tabSelected="1" zoomScaleNormal="100" workbookViewId="0">
      <selection activeCell="K19" sqref="K19"/>
    </sheetView>
  </sheetViews>
  <sheetFormatPr defaultColWidth="9" defaultRowHeight="13.5" x14ac:dyDescent="0.15"/>
  <cols>
    <col min="1" max="1" width="13.875" customWidth="1"/>
    <col min="2" max="2" width="7.625" customWidth="1"/>
    <col min="3" max="3" width="10.875" customWidth="1"/>
    <col min="4" max="9" width="9.875" customWidth="1"/>
    <col min="10" max="12" width="13.125" customWidth="1"/>
    <col min="13" max="25" width="8.625" customWidth="1"/>
  </cols>
  <sheetData>
    <row r="1" spans="1:25" ht="13.5" customHeight="1" x14ac:dyDescent="0.15">
      <c r="A1" t="s">
        <v>0</v>
      </c>
    </row>
    <row r="2" spans="1:25" ht="14.25" x14ac:dyDescent="0.15">
      <c r="Y2" s="1" t="s">
        <v>1</v>
      </c>
    </row>
    <row r="3" spans="1:25" ht="13.5" customHeight="1" x14ac:dyDescent="0.15">
      <c r="A3" s="107" t="s">
        <v>2</v>
      </c>
      <c r="B3" s="108"/>
      <c r="C3" s="106" t="s">
        <v>3</v>
      </c>
      <c r="D3" s="106"/>
      <c r="E3" s="106"/>
      <c r="F3" s="106"/>
      <c r="G3" s="106"/>
      <c r="H3" s="106"/>
      <c r="I3" s="106"/>
      <c r="J3" s="113" t="s">
        <v>4</v>
      </c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5"/>
      <c r="W3" s="106" t="s">
        <v>5</v>
      </c>
      <c r="X3" s="106"/>
      <c r="Y3" s="106"/>
    </row>
    <row r="4" spans="1:25" x14ac:dyDescent="0.15">
      <c r="A4" s="109"/>
      <c r="B4" s="110"/>
      <c r="C4" s="106" t="s">
        <v>6</v>
      </c>
      <c r="D4" s="106" t="s">
        <v>7</v>
      </c>
      <c r="E4" s="106"/>
      <c r="F4" s="106"/>
      <c r="G4" s="106"/>
      <c r="H4" s="106"/>
      <c r="I4" s="106" t="s">
        <v>8</v>
      </c>
      <c r="J4" s="116" t="s">
        <v>9</v>
      </c>
      <c r="K4" s="106"/>
      <c r="L4" s="106"/>
      <c r="M4" s="117" t="s">
        <v>10</v>
      </c>
      <c r="N4" s="118"/>
      <c r="O4" s="118"/>
      <c r="P4" s="118"/>
      <c r="Q4" s="118"/>
      <c r="R4" s="118"/>
      <c r="S4" s="118"/>
      <c r="T4" s="119"/>
      <c r="U4" s="106" t="s">
        <v>11</v>
      </c>
      <c r="V4" s="106"/>
      <c r="W4" s="100" t="s">
        <v>6</v>
      </c>
      <c r="X4" s="101"/>
      <c r="Y4" s="102"/>
    </row>
    <row r="5" spans="1:25" x14ac:dyDescent="0.15">
      <c r="A5" s="109"/>
      <c r="B5" s="110"/>
      <c r="C5" s="106"/>
      <c r="D5" s="106"/>
      <c r="E5" s="106"/>
      <c r="F5" s="106"/>
      <c r="G5" s="106"/>
      <c r="H5" s="106"/>
      <c r="I5" s="106"/>
      <c r="J5" s="116"/>
      <c r="K5" s="106"/>
      <c r="L5" s="106"/>
      <c r="M5" s="106" t="s">
        <v>12</v>
      </c>
      <c r="N5" s="106"/>
      <c r="O5" s="106" t="s">
        <v>13</v>
      </c>
      <c r="P5" s="106"/>
      <c r="Q5" s="106" t="s">
        <v>14</v>
      </c>
      <c r="R5" s="106"/>
      <c r="S5" s="106" t="s">
        <v>15</v>
      </c>
      <c r="T5" s="106"/>
      <c r="U5" s="106"/>
      <c r="V5" s="106"/>
      <c r="W5" s="103"/>
      <c r="X5" s="104"/>
      <c r="Y5" s="105"/>
    </row>
    <row r="6" spans="1:25" x14ac:dyDescent="0.15">
      <c r="A6" s="111"/>
      <c r="B6" s="112"/>
      <c r="C6" s="106"/>
      <c r="D6" s="106" t="s">
        <v>12</v>
      </c>
      <c r="E6" s="106"/>
      <c r="F6" s="2" t="s">
        <v>16</v>
      </c>
      <c r="G6" s="2" t="s">
        <v>17</v>
      </c>
      <c r="H6" s="2" t="s">
        <v>18</v>
      </c>
      <c r="I6" s="106"/>
      <c r="J6" s="3" t="s">
        <v>19</v>
      </c>
      <c r="K6" s="2" t="s">
        <v>20</v>
      </c>
      <c r="L6" s="2" t="s">
        <v>21</v>
      </c>
      <c r="M6" s="2" t="s">
        <v>20</v>
      </c>
      <c r="N6" s="2" t="s">
        <v>21</v>
      </c>
      <c r="O6" s="2" t="s">
        <v>20</v>
      </c>
      <c r="P6" s="2" t="s">
        <v>21</v>
      </c>
      <c r="Q6" s="2" t="s">
        <v>20</v>
      </c>
      <c r="R6" s="2" t="s">
        <v>21</v>
      </c>
      <c r="S6" s="2" t="s">
        <v>20</v>
      </c>
      <c r="T6" s="2" t="s">
        <v>21</v>
      </c>
      <c r="U6" s="2" t="s">
        <v>20</v>
      </c>
      <c r="V6" s="2" t="s">
        <v>21</v>
      </c>
      <c r="W6" s="2" t="s">
        <v>22</v>
      </c>
      <c r="X6" s="2" t="s">
        <v>20</v>
      </c>
      <c r="Y6" s="2" t="s">
        <v>23</v>
      </c>
    </row>
    <row r="7" spans="1:25" ht="18" customHeight="1" x14ac:dyDescent="0.15">
      <c r="A7" s="94">
        <v>43556</v>
      </c>
      <c r="B7" s="95"/>
      <c r="C7" s="4">
        <v>27475.13</v>
      </c>
      <c r="D7" s="5">
        <v>18764.11</v>
      </c>
      <c r="E7" s="6">
        <v>25826.959999999999</v>
      </c>
      <c r="F7" s="4">
        <v>25490.31</v>
      </c>
      <c r="G7" s="4">
        <v>262.62</v>
      </c>
      <c r="H7" s="4">
        <v>74.03</v>
      </c>
      <c r="I7" s="4">
        <v>1648.17</v>
      </c>
      <c r="J7" s="7">
        <v>5171814</v>
      </c>
      <c r="K7" s="8">
        <v>4729303</v>
      </c>
      <c r="L7" s="8">
        <v>442511</v>
      </c>
      <c r="M7" s="8">
        <v>4729303</v>
      </c>
      <c r="N7" s="8">
        <v>442511</v>
      </c>
      <c r="O7" s="8">
        <v>4724731</v>
      </c>
      <c r="P7" s="8">
        <v>416003</v>
      </c>
      <c r="Q7" s="8">
        <v>4572</v>
      </c>
      <c r="R7" s="8">
        <v>26508</v>
      </c>
      <c r="S7" s="8">
        <v>0</v>
      </c>
      <c r="T7" s="8">
        <v>0</v>
      </c>
      <c r="U7" s="8">
        <v>0</v>
      </c>
      <c r="V7" s="8">
        <v>0</v>
      </c>
      <c r="W7" s="8">
        <v>58879.9</v>
      </c>
      <c r="X7" s="8">
        <v>51524.2</v>
      </c>
      <c r="Y7" s="8">
        <v>7355.7000000000007</v>
      </c>
    </row>
    <row r="8" spans="1:25" ht="18" customHeight="1" x14ac:dyDescent="0.15">
      <c r="A8" s="96">
        <v>43922</v>
      </c>
      <c r="B8" s="97"/>
      <c r="C8" s="9">
        <v>27427.41</v>
      </c>
      <c r="D8" s="10">
        <v>18737.88</v>
      </c>
      <c r="E8" s="11">
        <v>25781.349999999995</v>
      </c>
      <c r="F8" s="9">
        <v>25444.699999999997</v>
      </c>
      <c r="G8" s="9">
        <v>262.62</v>
      </c>
      <c r="H8" s="9">
        <v>74.03</v>
      </c>
      <c r="I8" s="9">
        <v>1646.0599999999997</v>
      </c>
      <c r="J8" s="12">
        <v>5236394</v>
      </c>
      <c r="K8" s="13">
        <v>4785128</v>
      </c>
      <c r="L8" s="13">
        <v>451266</v>
      </c>
      <c r="M8" s="13">
        <v>4785128</v>
      </c>
      <c r="N8" s="13">
        <v>451266</v>
      </c>
      <c r="O8" s="13">
        <v>4780544</v>
      </c>
      <c r="P8" s="13">
        <v>424672</v>
      </c>
      <c r="Q8" s="13">
        <v>4584</v>
      </c>
      <c r="R8" s="13">
        <v>26594</v>
      </c>
      <c r="S8" s="13">
        <v>0</v>
      </c>
      <c r="T8" s="13">
        <v>0</v>
      </c>
      <c r="U8" s="13">
        <v>0</v>
      </c>
      <c r="V8" s="13">
        <v>0</v>
      </c>
      <c r="W8" s="13">
        <v>54479.9</v>
      </c>
      <c r="X8" s="13">
        <v>48593.9</v>
      </c>
      <c r="Y8" s="13">
        <v>5886</v>
      </c>
    </row>
    <row r="9" spans="1:25" ht="18" customHeight="1" x14ac:dyDescent="0.15">
      <c r="A9" s="96">
        <v>44287</v>
      </c>
      <c r="B9" s="97"/>
      <c r="C9" s="9">
        <v>27405.829999999998</v>
      </c>
      <c r="D9" s="10">
        <v>18748.66</v>
      </c>
      <c r="E9" s="11">
        <v>25759.66</v>
      </c>
      <c r="F9" s="9">
        <v>25435.559999999998</v>
      </c>
      <c r="G9" s="9">
        <v>262.62</v>
      </c>
      <c r="H9" s="9">
        <v>61.48</v>
      </c>
      <c r="I9" s="9">
        <v>1646.1699999999996</v>
      </c>
      <c r="J9" s="12">
        <v>5276324</v>
      </c>
      <c r="K9" s="13">
        <v>4818966</v>
      </c>
      <c r="L9" s="13">
        <v>457358</v>
      </c>
      <c r="M9" s="13">
        <v>4818966</v>
      </c>
      <c r="N9" s="13">
        <v>457358</v>
      </c>
      <c r="O9" s="13">
        <v>4814382</v>
      </c>
      <c r="P9" s="13">
        <v>430764</v>
      </c>
      <c r="Q9" s="13">
        <v>4584</v>
      </c>
      <c r="R9" s="13">
        <v>26594</v>
      </c>
      <c r="S9" s="13">
        <v>0</v>
      </c>
      <c r="T9" s="13">
        <v>0</v>
      </c>
      <c r="U9" s="13">
        <v>0</v>
      </c>
      <c r="V9" s="13">
        <v>0</v>
      </c>
      <c r="W9" s="13">
        <v>52954.5</v>
      </c>
      <c r="X9" s="13">
        <v>47175.199999999997</v>
      </c>
      <c r="Y9" s="13">
        <v>5779.3</v>
      </c>
    </row>
    <row r="10" spans="1:25" ht="18" customHeight="1" x14ac:dyDescent="0.15">
      <c r="A10" s="96">
        <v>44652</v>
      </c>
      <c r="B10" s="97"/>
      <c r="C10" s="9">
        <v>27310.739999999998</v>
      </c>
      <c r="D10" s="10">
        <v>18674.060000000001</v>
      </c>
      <c r="E10" s="11">
        <v>25668.46</v>
      </c>
      <c r="F10" s="9">
        <v>25353.5</v>
      </c>
      <c r="G10" s="9">
        <v>262.62</v>
      </c>
      <c r="H10" s="9">
        <v>52.339999999999996</v>
      </c>
      <c r="I10" s="9">
        <v>1642.2799999999995</v>
      </c>
      <c r="J10" s="12">
        <v>5289372</v>
      </c>
      <c r="K10" s="13">
        <v>4829371</v>
      </c>
      <c r="L10" s="13">
        <v>460001</v>
      </c>
      <c r="M10" s="13">
        <v>4829371</v>
      </c>
      <c r="N10" s="13">
        <v>460001</v>
      </c>
      <c r="O10" s="13">
        <v>4824776</v>
      </c>
      <c r="P10" s="13">
        <v>433405</v>
      </c>
      <c r="Q10" s="13">
        <v>4595</v>
      </c>
      <c r="R10" s="13">
        <v>26596</v>
      </c>
      <c r="S10" s="13">
        <v>0</v>
      </c>
      <c r="T10" s="13">
        <v>0</v>
      </c>
      <c r="U10" s="13">
        <v>0</v>
      </c>
      <c r="V10" s="13">
        <v>0</v>
      </c>
      <c r="W10" s="13">
        <v>51354.2</v>
      </c>
      <c r="X10" s="13">
        <v>45628.299999999996</v>
      </c>
      <c r="Y10" s="13">
        <v>5725.9</v>
      </c>
    </row>
    <row r="11" spans="1:25" ht="18" customHeight="1" thickBot="1" x14ac:dyDescent="0.2">
      <c r="A11" s="98">
        <v>45017</v>
      </c>
      <c r="B11" s="99">
        <v>43556</v>
      </c>
      <c r="C11" s="14">
        <f>SUMIF(C12:C23,"&gt;0")+SUMIF(C26:C27,"&gt;0")</f>
        <v>27198.679999999997</v>
      </c>
      <c r="D11" s="15">
        <f t="shared" ref="D11:Y11" si="0">SUMIF(D12:D23,"&gt;0")+SUMIF(D26:D27,"&gt;0")</f>
        <v>18530.339999999997</v>
      </c>
      <c r="E11" s="16">
        <f t="shared" si="0"/>
        <v>25560.920000000002</v>
      </c>
      <c r="F11" s="14">
        <f t="shared" si="0"/>
        <v>25248.77</v>
      </c>
      <c r="G11" s="14">
        <f t="shared" si="0"/>
        <v>259.81</v>
      </c>
      <c r="H11" s="14">
        <f t="shared" si="0"/>
        <v>52.339999999999996</v>
      </c>
      <c r="I11" s="14">
        <f t="shared" si="0"/>
        <v>1637.76</v>
      </c>
      <c r="J11" s="17">
        <f t="shared" si="0"/>
        <v>5334924</v>
      </c>
      <c r="K11" s="18">
        <f t="shared" si="0"/>
        <v>4866884</v>
      </c>
      <c r="L11" s="18">
        <f t="shared" si="0"/>
        <v>468040</v>
      </c>
      <c r="M11" s="18">
        <f t="shared" si="0"/>
        <v>4866884</v>
      </c>
      <c r="N11" s="18">
        <f t="shared" si="0"/>
        <v>468040</v>
      </c>
      <c r="O11" s="18">
        <f t="shared" si="0"/>
        <v>4862559</v>
      </c>
      <c r="P11" s="18">
        <f t="shared" si="0"/>
        <v>441444</v>
      </c>
      <c r="Q11" s="18">
        <f t="shared" si="0"/>
        <v>4325</v>
      </c>
      <c r="R11" s="18">
        <f t="shared" si="0"/>
        <v>26596</v>
      </c>
      <c r="S11" s="18">
        <f t="shared" si="0"/>
        <v>0</v>
      </c>
      <c r="T11" s="19">
        <f t="shared" si="0"/>
        <v>0</v>
      </c>
      <c r="U11" s="18">
        <f t="shared" si="0"/>
        <v>0</v>
      </c>
      <c r="V11" s="18">
        <f t="shared" si="0"/>
        <v>0</v>
      </c>
      <c r="W11" s="18">
        <f t="shared" si="0"/>
        <v>48846.8</v>
      </c>
      <c r="X11" s="18">
        <f t="shared" si="0"/>
        <v>43197.2</v>
      </c>
      <c r="Y11" s="18">
        <f t="shared" si="0"/>
        <v>5649.5999999999995</v>
      </c>
    </row>
    <row r="12" spans="1:25" ht="18" customHeight="1" thickTop="1" x14ac:dyDescent="0.15">
      <c r="A12" s="20" t="s">
        <v>24</v>
      </c>
      <c r="B12" s="21" t="s">
        <v>24</v>
      </c>
      <c r="C12" s="22">
        <f>IF(E12&gt;0,E12,0)+IF(I12&gt;0,I12,0)</f>
        <v>42.26</v>
      </c>
      <c r="D12" s="23">
        <v>0</v>
      </c>
      <c r="E12" s="24">
        <f>SUMIF(F12:H12,"&gt;0")</f>
        <v>40.51</v>
      </c>
      <c r="F12" s="25">
        <v>40.51</v>
      </c>
      <c r="G12" s="25">
        <v>0</v>
      </c>
      <c r="H12" s="26">
        <v>0</v>
      </c>
      <c r="I12" s="25">
        <v>1.75</v>
      </c>
      <c r="J12" s="27">
        <f>SUMIF(K12:L12,"&gt;0")</f>
        <v>6741</v>
      </c>
      <c r="K12" s="28">
        <f t="shared" ref="K12:L22" si="1">IF(M12&gt;0,M12,0)+IF(U12&gt;0,U12,0)</f>
        <v>4408</v>
      </c>
      <c r="L12" s="28">
        <f t="shared" si="1"/>
        <v>2333</v>
      </c>
      <c r="M12" s="28">
        <f t="shared" ref="M12:N22" si="2">IF(O12&gt;0,O12,0)+IF(Q12&gt;0,Q12,0)+IF(S12&gt;0,S12,0)</f>
        <v>4408</v>
      </c>
      <c r="N12" s="28">
        <f t="shared" si="2"/>
        <v>2333</v>
      </c>
      <c r="O12" s="29">
        <v>4408</v>
      </c>
      <c r="P12" s="29">
        <v>2333</v>
      </c>
      <c r="Q12" s="30">
        <v>0</v>
      </c>
      <c r="R12" s="30">
        <v>0</v>
      </c>
      <c r="S12" s="30">
        <v>0</v>
      </c>
      <c r="T12" s="30">
        <v>0</v>
      </c>
      <c r="U12" s="30">
        <v>0</v>
      </c>
      <c r="V12" s="30">
        <v>0</v>
      </c>
      <c r="W12" s="28">
        <f>SUMIF(X12:Y12,"&gt;0")</f>
        <v>70.2</v>
      </c>
      <c r="X12" s="29">
        <v>41.4</v>
      </c>
      <c r="Y12" s="29">
        <v>28.8</v>
      </c>
    </row>
    <row r="13" spans="1:25" ht="18" customHeight="1" x14ac:dyDescent="0.15">
      <c r="A13" s="31" t="s">
        <v>25</v>
      </c>
      <c r="B13" s="32" t="s">
        <v>25</v>
      </c>
      <c r="C13" s="9">
        <f t="shared" ref="C13:C22" si="3">IF(E13&gt;0,E13,0)+IF(I13&gt;0,I13,0)</f>
        <v>1903.6</v>
      </c>
      <c r="D13" s="33">
        <v>855.18</v>
      </c>
      <c r="E13" s="11">
        <f>SUMIF(F13:H13,"&gt;0")</f>
        <v>1487.95</v>
      </c>
      <c r="F13" s="34">
        <v>1487.47</v>
      </c>
      <c r="G13" s="34">
        <v>0</v>
      </c>
      <c r="H13" s="35">
        <v>0.48</v>
      </c>
      <c r="I13" s="34">
        <v>415.65</v>
      </c>
      <c r="J13" s="12">
        <f>SUMIF(K13:L13,"&gt;0")</f>
        <v>234388</v>
      </c>
      <c r="K13" s="13">
        <f t="shared" si="1"/>
        <v>143278</v>
      </c>
      <c r="L13" s="13">
        <f t="shared" si="1"/>
        <v>91110</v>
      </c>
      <c r="M13" s="13">
        <f t="shared" si="2"/>
        <v>143278</v>
      </c>
      <c r="N13" s="13">
        <f t="shared" si="2"/>
        <v>91110</v>
      </c>
      <c r="O13" s="36">
        <v>143278</v>
      </c>
      <c r="P13" s="36">
        <v>91110</v>
      </c>
      <c r="Q13" s="37">
        <v>0</v>
      </c>
      <c r="R13" s="37">
        <v>0</v>
      </c>
      <c r="S13" s="37">
        <v>0</v>
      </c>
      <c r="T13" s="37">
        <v>0</v>
      </c>
      <c r="U13" s="37">
        <v>0</v>
      </c>
      <c r="V13" s="37">
        <v>0</v>
      </c>
      <c r="W13" s="13">
        <f>SUMIF(X13:Y13,"&gt;0")</f>
        <v>2250</v>
      </c>
      <c r="X13" s="36">
        <v>1302.4000000000001</v>
      </c>
      <c r="Y13" s="36">
        <v>947.6</v>
      </c>
    </row>
    <row r="14" spans="1:25" ht="18" customHeight="1" x14ac:dyDescent="0.15">
      <c r="A14" s="31" t="s">
        <v>26</v>
      </c>
      <c r="B14" s="32" t="s">
        <v>26</v>
      </c>
      <c r="C14" s="9">
        <f t="shared" si="3"/>
        <v>1806.1200000000001</v>
      </c>
      <c r="D14" s="33">
        <v>1182.6300000000001</v>
      </c>
      <c r="E14" s="11">
        <f>SUMIF(F14:H14,"&gt;0")</f>
        <v>1647.91</v>
      </c>
      <c r="F14" s="34">
        <v>1647.91</v>
      </c>
      <c r="G14" s="34">
        <v>0</v>
      </c>
      <c r="H14" s="34">
        <v>0</v>
      </c>
      <c r="I14" s="34">
        <v>158.21</v>
      </c>
      <c r="J14" s="12">
        <f>SUMIF(K14:L14,"&gt;0")</f>
        <v>400747</v>
      </c>
      <c r="K14" s="13">
        <f t="shared" si="1"/>
        <v>372130</v>
      </c>
      <c r="L14" s="13">
        <f t="shared" si="1"/>
        <v>28617</v>
      </c>
      <c r="M14" s="13">
        <f t="shared" si="2"/>
        <v>372130</v>
      </c>
      <c r="N14" s="13">
        <f t="shared" si="2"/>
        <v>28617</v>
      </c>
      <c r="O14" s="36">
        <v>372130</v>
      </c>
      <c r="P14" s="36">
        <v>28617</v>
      </c>
      <c r="Q14" s="36">
        <v>0</v>
      </c>
      <c r="R14" s="36">
        <v>0</v>
      </c>
      <c r="S14" s="36">
        <v>0</v>
      </c>
      <c r="T14" s="36">
        <v>0</v>
      </c>
      <c r="U14" s="36">
        <v>0</v>
      </c>
      <c r="V14" s="36">
        <v>0</v>
      </c>
      <c r="W14" s="13">
        <f>SUMIF(X14:Y14,"&gt;0")</f>
        <v>4126</v>
      </c>
      <c r="X14" s="36">
        <v>3788.1</v>
      </c>
      <c r="Y14" s="36">
        <v>337.9</v>
      </c>
    </row>
    <row r="15" spans="1:25" ht="18" customHeight="1" x14ac:dyDescent="0.15">
      <c r="A15" s="31" t="s">
        <v>27</v>
      </c>
      <c r="B15" s="32" t="s">
        <v>27</v>
      </c>
      <c r="C15" s="9">
        <f t="shared" si="3"/>
        <v>556.81999999999994</v>
      </c>
      <c r="D15" s="33">
        <v>451.86</v>
      </c>
      <c r="E15" s="11">
        <f>SUMIF(F15:H15,"&gt;0")</f>
        <v>502.15</v>
      </c>
      <c r="F15" s="34">
        <v>502.15</v>
      </c>
      <c r="G15" s="34">
        <v>0</v>
      </c>
      <c r="H15" s="34">
        <v>0</v>
      </c>
      <c r="I15" s="34">
        <v>54.67</v>
      </c>
      <c r="J15" s="12">
        <f>SUMIF(K15:L15,"&gt;0")</f>
        <v>73962</v>
      </c>
      <c r="K15" s="13">
        <f t="shared" si="1"/>
        <v>57194</v>
      </c>
      <c r="L15" s="13">
        <f t="shared" si="1"/>
        <v>16768</v>
      </c>
      <c r="M15" s="13">
        <f t="shared" si="2"/>
        <v>57194</v>
      </c>
      <c r="N15" s="13">
        <f t="shared" si="2"/>
        <v>16768</v>
      </c>
      <c r="O15" s="36">
        <v>57194</v>
      </c>
      <c r="P15" s="36">
        <v>16768</v>
      </c>
      <c r="Q15" s="36">
        <v>0</v>
      </c>
      <c r="R15" s="36">
        <v>0</v>
      </c>
      <c r="S15" s="36">
        <v>0</v>
      </c>
      <c r="T15" s="36">
        <v>0</v>
      </c>
      <c r="U15" s="36">
        <v>0</v>
      </c>
      <c r="V15" s="36">
        <v>0</v>
      </c>
      <c r="W15" s="13">
        <f>SUMIF(X15:Y15,"&gt;0")</f>
        <v>563.20000000000005</v>
      </c>
      <c r="X15" s="36">
        <v>401.5</v>
      </c>
      <c r="Y15" s="36">
        <v>161.69999999999999</v>
      </c>
    </row>
    <row r="16" spans="1:25" ht="18" customHeight="1" x14ac:dyDescent="0.15">
      <c r="A16" s="38" t="s">
        <v>28</v>
      </c>
      <c r="B16" s="39" t="s">
        <v>28</v>
      </c>
      <c r="C16" s="40">
        <f t="shared" si="3"/>
        <v>4994.0199999999995</v>
      </c>
      <c r="D16" s="41">
        <v>3682.83</v>
      </c>
      <c r="E16" s="42">
        <f>SUMIF(F16:H16,"&gt;0")</f>
        <v>4766.8899999999994</v>
      </c>
      <c r="F16" s="43">
        <v>4722.7</v>
      </c>
      <c r="G16" s="43">
        <v>2.12</v>
      </c>
      <c r="H16" s="43">
        <v>42.07</v>
      </c>
      <c r="I16" s="43">
        <v>227.13</v>
      </c>
      <c r="J16" s="44">
        <f>SUMIF(K16:L16,"&gt;0")</f>
        <v>949732</v>
      </c>
      <c r="K16" s="45">
        <f t="shared" si="1"/>
        <v>909261</v>
      </c>
      <c r="L16" s="45">
        <f t="shared" si="1"/>
        <v>40471</v>
      </c>
      <c r="M16" s="45">
        <f t="shared" si="2"/>
        <v>909261</v>
      </c>
      <c r="N16" s="45">
        <f t="shared" si="2"/>
        <v>40471</v>
      </c>
      <c r="O16" s="46">
        <v>909261</v>
      </c>
      <c r="P16" s="46">
        <v>40242</v>
      </c>
      <c r="Q16" s="46">
        <v>0</v>
      </c>
      <c r="R16" s="46">
        <v>229</v>
      </c>
      <c r="S16" s="46">
        <v>0</v>
      </c>
      <c r="T16" s="46">
        <v>0</v>
      </c>
      <c r="U16" s="46">
        <v>0</v>
      </c>
      <c r="V16" s="46">
        <v>0</v>
      </c>
      <c r="W16" s="45">
        <f>SUMIF(X16:Y16,"&gt;0")</f>
        <v>8701.2999999999993</v>
      </c>
      <c r="X16" s="46">
        <v>8258.4</v>
      </c>
      <c r="Y16" s="46">
        <v>442.9</v>
      </c>
    </row>
    <row r="17" spans="1:25" ht="18" customHeight="1" x14ac:dyDescent="0.15">
      <c r="A17" s="31" t="s">
        <v>29</v>
      </c>
      <c r="B17" s="32" t="s">
        <v>29</v>
      </c>
      <c r="C17" s="9">
        <f t="shared" si="3"/>
        <v>1463.6499999999999</v>
      </c>
      <c r="D17" s="33">
        <v>958.58</v>
      </c>
      <c r="E17" s="11">
        <f t="shared" ref="E17:E22" si="4">SUMIF(F17:H17,"&gt;0")</f>
        <v>1337.6799999999998</v>
      </c>
      <c r="F17" s="34">
        <v>1100.83</v>
      </c>
      <c r="G17" s="34">
        <v>236.85</v>
      </c>
      <c r="H17" s="34">
        <v>0</v>
      </c>
      <c r="I17" s="34">
        <v>125.97</v>
      </c>
      <c r="J17" s="12">
        <f t="shared" ref="J17:J22" si="5">SUMIF(K17:L17,"&gt;0")</f>
        <v>298569</v>
      </c>
      <c r="K17" s="13">
        <f t="shared" si="1"/>
        <v>267245</v>
      </c>
      <c r="L17" s="13">
        <f t="shared" si="1"/>
        <v>31324</v>
      </c>
      <c r="M17" s="13">
        <f t="shared" si="2"/>
        <v>267245</v>
      </c>
      <c r="N17" s="13">
        <f t="shared" si="2"/>
        <v>31324</v>
      </c>
      <c r="O17" s="36">
        <v>263965</v>
      </c>
      <c r="P17" s="36">
        <v>6582</v>
      </c>
      <c r="Q17" s="36">
        <v>3280</v>
      </c>
      <c r="R17" s="36">
        <v>24742</v>
      </c>
      <c r="S17" s="36">
        <v>0</v>
      </c>
      <c r="T17" s="36">
        <v>0</v>
      </c>
      <c r="U17" s="36">
        <v>0</v>
      </c>
      <c r="V17" s="36">
        <v>0</v>
      </c>
      <c r="W17" s="13">
        <f t="shared" ref="W17:W22" si="6">SUMIF(X17:Y17,"&gt;0")</f>
        <v>3213.7999999999997</v>
      </c>
      <c r="X17" s="36">
        <v>2939.2</v>
      </c>
      <c r="Y17" s="36">
        <v>274.60000000000002</v>
      </c>
    </row>
    <row r="18" spans="1:25" ht="18" customHeight="1" x14ac:dyDescent="0.15">
      <c r="A18" s="31" t="s">
        <v>30</v>
      </c>
      <c r="B18" s="32" t="s">
        <v>30</v>
      </c>
      <c r="C18" s="9">
        <f t="shared" si="3"/>
        <v>1500.49</v>
      </c>
      <c r="D18" s="33">
        <v>1141.8399999999999</v>
      </c>
      <c r="E18" s="11">
        <f t="shared" si="4"/>
        <v>1417.93</v>
      </c>
      <c r="F18" s="34">
        <v>1417.93</v>
      </c>
      <c r="G18" s="34">
        <v>0</v>
      </c>
      <c r="H18" s="34">
        <v>0</v>
      </c>
      <c r="I18" s="34">
        <v>82.56</v>
      </c>
      <c r="J18" s="12">
        <f t="shared" si="5"/>
        <v>323422</v>
      </c>
      <c r="K18" s="13">
        <f t="shared" si="1"/>
        <v>314111</v>
      </c>
      <c r="L18" s="13">
        <f t="shared" si="1"/>
        <v>9311</v>
      </c>
      <c r="M18" s="13">
        <f t="shared" si="2"/>
        <v>314111</v>
      </c>
      <c r="N18" s="13">
        <f t="shared" si="2"/>
        <v>9311</v>
      </c>
      <c r="O18" s="36">
        <v>314111</v>
      </c>
      <c r="P18" s="36">
        <v>9311</v>
      </c>
      <c r="Q18" s="36">
        <v>0</v>
      </c>
      <c r="R18" s="36">
        <v>0</v>
      </c>
      <c r="S18" s="36">
        <v>0</v>
      </c>
      <c r="T18" s="36">
        <v>0</v>
      </c>
      <c r="U18" s="36">
        <v>0</v>
      </c>
      <c r="V18" s="36">
        <v>0</v>
      </c>
      <c r="W18" s="13">
        <f t="shared" si="6"/>
        <v>2407.5</v>
      </c>
      <c r="X18" s="36">
        <v>2296.9</v>
      </c>
      <c r="Y18" s="36">
        <v>110.6</v>
      </c>
    </row>
    <row r="19" spans="1:25" ht="18" customHeight="1" x14ac:dyDescent="0.15">
      <c r="A19" s="31" t="s">
        <v>31</v>
      </c>
      <c r="B19" s="32" t="s">
        <v>31</v>
      </c>
      <c r="C19" s="9">
        <f t="shared" si="3"/>
        <v>3318.8700000000003</v>
      </c>
      <c r="D19" s="33">
        <v>2061.98</v>
      </c>
      <c r="E19" s="11">
        <f t="shared" si="4"/>
        <v>3195.07</v>
      </c>
      <c r="F19" s="34">
        <v>3195.07</v>
      </c>
      <c r="G19" s="34">
        <v>0</v>
      </c>
      <c r="H19" s="34">
        <v>0</v>
      </c>
      <c r="I19" s="34">
        <v>123.8</v>
      </c>
      <c r="J19" s="12">
        <f t="shared" si="5"/>
        <v>645490</v>
      </c>
      <c r="K19" s="13">
        <f t="shared" si="1"/>
        <v>578410</v>
      </c>
      <c r="L19" s="13">
        <f t="shared" si="1"/>
        <v>67080</v>
      </c>
      <c r="M19" s="13">
        <f t="shared" si="2"/>
        <v>578410</v>
      </c>
      <c r="N19" s="13">
        <f t="shared" si="2"/>
        <v>67080</v>
      </c>
      <c r="O19" s="36">
        <v>578410</v>
      </c>
      <c r="P19" s="36">
        <v>67080</v>
      </c>
      <c r="Q19" s="36">
        <v>0</v>
      </c>
      <c r="R19" s="36">
        <v>0</v>
      </c>
      <c r="S19" s="36">
        <v>0</v>
      </c>
      <c r="T19" s="36">
        <v>0</v>
      </c>
      <c r="U19" s="36">
        <v>0</v>
      </c>
      <c r="V19" s="36">
        <v>0</v>
      </c>
      <c r="W19" s="13">
        <f t="shared" si="6"/>
        <v>5456.7</v>
      </c>
      <c r="X19" s="36">
        <v>4689.5</v>
      </c>
      <c r="Y19" s="36">
        <v>767.2</v>
      </c>
    </row>
    <row r="20" spans="1:25" ht="18" customHeight="1" x14ac:dyDescent="0.15">
      <c r="A20" s="31" t="s">
        <v>32</v>
      </c>
      <c r="B20" s="32" t="s">
        <v>32</v>
      </c>
      <c r="C20" s="9">
        <f t="shared" si="3"/>
        <v>3624.6099999999997</v>
      </c>
      <c r="D20" s="33">
        <v>2980.33</v>
      </c>
      <c r="E20" s="11">
        <f t="shared" si="4"/>
        <v>3531.49</v>
      </c>
      <c r="F20" s="34">
        <v>3521.7</v>
      </c>
      <c r="G20" s="34">
        <v>0</v>
      </c>
      <c r="H20" s="34">
        <v>9.7899999999999991</v>
      </c>
      <c r="I20" s="34">
        <v>93.12</v>
      </c>
      <c r="J20" s="12">
        <f t="shared" si="5"/>
        <v>746412</v>
      </c>
      <c r="K20" s="13">
        <f t="shared" si="1"/>
        <v>728420</v>
      </c>
      <c r="L20" s="13">
        <f t="shared" si="1"/>
        <v>17992</v>
      </c>
      <c r="M20" s="13">
        <f t="shared" si="2"/>
        <v>728420</v>
      </c>
      <c r="N20" s="13">
        <f t="shared" si="2"/>
        <v>17992</v>
      </c>
      <c r="O20" s="36">
        <v>728420</v>
      </c>
      <c r="P20" s="36">
        <v>17992</v>
      </c>
      <c r="Q20" s="36">
        <v>0</v>
      </c>
      <c r="R20" s="36">
        <v>0</v>
      </c>
      <c r="S20" s="36">
        <v>0</v>
      </c>
      <c r="T20" s="36">
        <v>0</v>
      </c>
      <c r="U20" s="36">
        <v>0</v>
      </c>
      <c r="V20" s="36">
        <v>0</v>
      </c>
      <c r="W20" s="13">
        <f t="shared" si="6"/>
        <v>6657.7000000000007</v>
      </c>
      <c r="X20" s="36">
        <v>6451.6</v>
      </c>
      <c r="Y20" s="36">
        <v>206.1</v>
      </c>
    </row>
    <row r="21" spans="1:25" ht="18" customHeight="1" x14ac:dyDescent="0.15">
      <c r="A21" s="31" t="s">
        <v>33</v>
      </c>
      <c r="B21" s="32" t="s">
        <v>34</v>
      </c>
      <c r="C21" s="9">
        <f t="shared" si="3"/>
        <v>1384.3799999999999</v>
      </c>
      <c r="D21" s="33">
        <v>1344.41</v>
      </c>
      <c r="E21" s="11">
        <f t="shared" si="4"/>
        <v>1346.11</v>
      </c>
      <c r="F21" s="34">
        <v>1346.11</v>
      </c>
      <c r="G21" s="34">
        <v>0</v>
      </c>
      <c r="H21" s="34">
        <v>0</v>
      </c>
      <c r="I21" s="34">
        <v>38.270000000000003</v>
      </c>
      <c r="J21" s="12">
        <f t="shared" si="5"/>
        <v>308388</v>
      </c>
      <c r="K21" s="13">
        <f t="shared" si="1"/>
        <v>281384</v>
      </c>
      <c r="L21" s="13">
        <f t="shared" si="1"/>
        <v>27004</v>
      </c>
      <c r="M21" s="13">
        <f t="shared" si="2"/>
        <v>281384</v>
      </c>
      <c r="N21" s="13">
        <f t="shared" si="2"/>
        <v>27004</v>
      </c>
      <c r="O21" s="36">
        <v>281384</v>
      </c>
      <c r="P21" s="36">
        <v>27004</v>
      </c>
      <c r="Q21" s="36">
        <v>0</v>
      </c>
      <c r="R21" s="36">
        <v>0</v>
      </c>
      <c r="S21" s="36">
        <v>0</v>
      </c>
      <c r="T21" s="36">
        <v>0</v>
      </c>
      <c r="U21" s="36">
        <v>0</v>
      </c>
      <c r="V21" s="36">
        <v>0</v>
      </c>
      <c r="W21" s="13">
        <f t="shared" si="6"/>
        <v>3115.5</v>
      </c>
      <c r="X21" s="36">
        <v>2762.4</v>
      </c>
      <c r="Y21" s="36">
        <v>353.1</v>
      </c>
    </row>
    <row r="22" spans="1:25" ht="18" customHeight="1" x14ac:dyDescent="0.15">
      <c r="A22" s="31" t="s">
        <v>34</v>
      </c>
      <c r="B22" s="32" t="s">
        <v>35</v>
      </c>
      <c r="C22" s="9">
        <f t="shared" si="3"/>
        <v>1350.1399999999999</v>
      </c>
      <c r="D22" s="33">
        <v>965.96</v>
      </c>
      <c r="E22" s="11">
        <f t="shared" si="4"/>
        <v>1303.53</v>
      </c>
      <c r="F22" s="34">
        <v>1303.53</v>
      </c>
      <c r="G22" s="34">
        <v>0</v>
      </c>
      <c r="H22" s="34">
        <v>0</v>
      </c>
      <c r="I22" s="34">
        <v>46.61</v>
      </c>
      <c r="J22" s="12">
        <f t="shared" si="5"/>
        <v>249128</v>
      </c>
      <c r="K22" s="13">
        <f t="shared" si="1"/>
        <v>229211</v>
      </c>
      <c r="L22" s="13">
        <f t="shared" si="1"/>
        <v>19917</v>
      </c>
      <c r="M22" s="13">
        <f t="shared" si="2"/>
        <v>229211</v>
      </c>
      <c r="N22" s="13">
        <f t="shared" si="2"/>
        <v>19917</v>
      </c>
      <c r="O22" s="36">
        <v>229211</v>
      </c>
      <c r="P22" s="36">
        <v>19917</v>
      </c>
      <c r="Q22" s="36">
        <v>0</v>
      </c>
      <c r="R22" s="36">
        <v>0</v>
      </c>
      <c r="S22" s="36">
        <v>0</v>
      </c>
      <c r="T22" s="36">
        <v>0</v>
      </c>
      <c r="U22" s="36">
        <v>0</v>
      </c>
      <c r="V22" s="36">
        <v>0</v>
      </c>
      <c r="W22" s="13">
        <f t="shared" si="6"/>
        <v>2715.1</v>
      </c>
      <c r="X22" s="36">
        <v>2194.6999999999998</v>
      </c>
      <c r="Y22" s="36">
        <v>520.4</v>
      </c>
    </row>
    <row r="23" spans="1:25" ht="18" customHeight="1" x14ac:dyDescent="0.15">
      <c r="A23" s="38" t="s">
        <v>36</v>
      </c>
      <c r="B23" s="39" t="s">
        <v>19</v>
      </c>
      <c r="C23" s="40">
        <f t="shared" ref="C23:Y23" si="7">SUMIF(C24:C25,"&gt;0")</f>
        <v>1699.4399999999998</v>
      </c>
      <c r="D23" s="47">
        <f t="shared" si="7"/>
        <v>766.01</v>
      </c>
      <c r="E23" s="42">
        <f t="shared" si="7"/>
        <v>1533.75</v>
      </c>
      <c r="F23" s="40">
        <f t="shared" si="7"/>
        <v>1533.75</v>
      </c>
      <c r="G23" s="40">
        <f t="shared" si="7"/>
        <v>0</v>
      </c>
      <c r="H23" s="40">
        <f t="shared" si="7"/>
        <v>0</v>
      </c>
      <c r="I23" s="40">
        <f t="shared" si="7"/>
        <v>165.69000000000003</v>
      </c>
      <c r="J23" s="44">
        <f t="shared" si="7"/>
        <v>314968</v>
      </c>
      <c r="K23" s="45">
        <f t="shared" si="7"/>
        <v>288179</v>
      </c>
      <c r="L23" s="45">
        <f t="shared" si="7"/>
        <v>26789</v>
      </c>
      <c r="M23" s="45">
        <f t="shared" si="7"/>
        <v>288179</v>
      </c>
      <c r="N23" s="45">
        <f t="shared" si="7"/>
        <v>26789</v>
      </c>
      <c r="O23" s="45">
        <f t="shared" si="7"/>
        <v>288179</v>
      </c>
      <c r="P23" s="45">
        <f t="shared" si="7"/>
        <v>26789</v>
      </c>
      <c r="Q23" s="45">
        <f t="shared" si="7"/>
        <v>0</v>
      </c>
      <c r="R23" s="45">
        <f t="shared" si="7"/>
        <v>0</v>
      </c>
      <c r="S23" s="45">
        <f t="shared" si="7"/>
        <v>0</v>
      </c>
      <c r="T23" s="45">
        <f t="shared" si="7"/>
        <v>0</v>
      </c>
      <c r="U23" s="45">
        <f t="shared" si="7"/>
        <v>0</v>
      </c>
      <c r="V23" s="45">
        <f t="shared" si="7"/>
        <v>0</v>
      </c>
      <c r="W23" s="45">
        <f t="shared" si="7"/>
        <v>2511.6</v>
      </c>
      <c r="X23" s="45">
        <f t="shared" si="7"/>
        <v>2230.4</v>
      </c>
      <c r="Y23" s="45">
        <f t="shared" si="7"/>
        <v>281.20000000000005</v>
      </c>
    </row>
    <row r="24" spans="1:25" ht="18" customHeight="1" x14ac:dyDescent="0.15">
      <c r="A24" s="48" t="s">
        <v>37</v>
      </c>
      <c r="B24" s="49" t="s">
        <v>38</v>
      </c>
      <c r="C24" s="50">
        <f t="shared" ref="C24:C27" si="8">IF(E24&gt;0,E24,0)+IF(I24&gt;0,I24,0)</f>
        <v>1645.36</v>
      </c>
      <c r="D24" s="51">
        <v>718.79</v>
      </c>
      <c r="E24" s="52">
        <f>SUMIF(F24:H24,"&gt;0")</f>
        <v>1486.53</v>
      </c>
      <c r="F24" s="53">
        <v>1486.53</v>
      </c>
      <c r="G24" s="53">
        <v>0</v>
      </c>
      <c r="H24" s="53">
        <v>0</v>
      </c>
      <c r="I24" s="53">
        <v>158.83000000000001</v>
      </c>
      <c r="J24" s="54">
        <f>SUMIF(K24:L24,"&gt;0")</f>
        <v>305523</v>
      </c>
      <c r="K24" s="55">
        <f t="shared" ref="K24:L27" si="9">IF(M24&gt;0,M24,0)+IF(U24&gt;0,U24,0)</f>
        <v>279247</v>
      </c>
      <c r="L24" s="55">
        <f t="shared" si="9"/>
        <v>26276</v>
      </c>
      <c r="M24" s="55">
        <f t="shared" ref="M24:N27" si="10">IF(O24&gt;0,O24,0)+IF(Q24&gt;0,Q24,0)+IF(S24&gt;0,S24,0)</f>
        <v>279247</v>
      </c>
      <c r="N24" s="55">
        <f t="shared" si="10"/>
        <v>26276</v>
      </c>
      <c r="O24" s="56">
        <v>279247</v>
      </c>
      <c r="P24" s="56">
        <v>26276</v>
      </c>
      <c r="Q24" s="56">
        <v>0</v>
      </c>
      <c r="R24" s="56">
        <v>0</v>
      </c>
      <c r="S24" s="56">
        <v>0</v>
      </c>
      <c r="T24" s="56">
        <v>0</v>
      </c>
      <c r="U24" s="56">
        <v>0</v>
      </c>
      <c r="V24" s="56">
        <v>0</v>
      </c>
      <c r="W24" s="55">
        <f>SUMIF(X24:Y24,"&gt;0")</f>
        <v>2428.1999999999998</v>
      </c>
      <c r="X24" s="56">
        <v>2153.6</v>
      </c>
      <c r="Y24" s="56">
        <v>274.60000000000002</v>
      </c>
    </row>
    <row r="25" spans="1:25" ht="18" customHeight="1" x14ac:dyDescent="0.15">
      <c r="A25" s="57" t="s">
        <v>37</v>
      </c>
      <c r="B25" s="58" t="s">
        <v>39</v>
      </c>
      <c r="C25" s="59">
        <f t="shared" si="8"/>
        <v>54.08</v>
      </c>
      <c r="D25" s="60">
        <v>47.22</v>
      </c>
      <c r="E25" s="61">
        <f>SUMIF(F25:H25,"&gt;0")</f>
        <v>47.22</v>
      </c>
      <c r="F25" s="62">
        <v>47.22</v>
      </c>
      <c r="G25" s="62">
        <v>0</v>
      </c>
      <c r="H25" s="62">
        <v>0</v>
      </c>
      <c r="I25" s="62">
        <v>6.86</v>
      </c>
      <c r="J25" s="63">
        <f>SUMIF(K25:L25,"&gt;0")</f>
        <v>9445</v>
      </c>
      <c r="K25" s="64">
        <f t="shared" si="9"/>
        <v>8932</v>
      </c>
      <c r="L25" s="64">
        <f t="shared" si="9"/>
        <v>513</v>
      </c>
      <c r="M25" s="64">
        <f t="shared" si="10"/>
        <v>8932</v>
      </c>
      <c r="N25" s="64">
        <f t="shared" si="10"/>
        <v>513</v>
      </c>
      <c r="O25" s="65">
        <v>8932</v>
      </c>
      <c r="P25" s="65">
        <v>513</v>
      </c>
      <c r="Q25" s="65">
        <v>0</v>
      </c>
      <c r="R25" s="65">
        <v>0</v>
      </c>
      <c r="S25" s="65">
        <v>0</v>
      </c>
      <c r="T25" s="65">
        <v>0</v>
      </c>
      <c r="U25" s="65">
        <v>0</v>
      </c>
      <c r="V25" s="65">
        <v>0</v>
      </c>
      <c r="W25" s="64">
        <f>SUMIF(X25:Y25,"&gt;0")</f>
        <v>83.399999999999991</v>
      </c>
      <c r="X25" s="65">
        <v>76.8</v>
      </c>
      <c r="Y25" s="65">
        <v>6.6</v>
      </c>
    </row>
    <row r="26" spans="1:25" ht="18" customHeight="1" x14ac:dyDescent="0.15">
      <c r="A26" s="31" t="s">
        <v>40</v>
      </c>
      <c r="B26" s="32" t="s">
        <v>41</v>
      </c>
      <c r="C26" s="9">
        <f t="shared" si="8"/>
        <v>263.66000000000003</v>
      </c>
      <c r="D26" s="33">
        <v>145.81</v>
      </c>
      <c r="E26" s="11">
        <f>SUMIF(F26:H26,"&gt;0")</f>
        <v>246.46</v>
      </c>
      <c r="F26" s="34">
        <v>246.46</v>
      </c>
      <c r="G26" s="34">
        <v>0</v>
      </c>
      <c r="H26" s="34">
        <v>0</v>
      </c>
      <c r="I26" s="34">
        <v>17.2</v>
      </c>
      <c r="J26" s="12">
        <f>SUMIF(K26:L26,"&gt;0")</f>
        <v>51937</v>
      </c>
      <c r="K26" s="13">
        <f t="shared" si="9"/>
        <v>48419</v>
      </c>
      <c r="L26" s="13">
        <f t="shared" si="9"/>
        <v>3518</v>
      </c>
      <c r="M26" s="13">
        <f t="shared" si="10"/>
        <v>48419</v>
      </c>
      <c r="N26" s="13">
        <f t="shared" si="10"/>
        <v>3518</v>
      </c>
      <c r="O26" s="36">
        <v>48419</v>
      </c>
      <c r="P26" s="36">
        <v>3518</v>
      </c>
      <c r="Q26" s="36">
        <v>0</v>
      </c>
      <c r="R26" s="36">
        <v>0</v>
      </c>
      <c r="S26" s="36">
        <v>0</v>
      </c>
      <c r="T26" s="36">
        <v>0</v>
      </c>
      <c r="U26" s="36">
        <v>0</v>
      </c>
      <c r="V26" s="36">
        <v>0</v>
      </c>
      <c r="W26" s="13">
        <f>SUMIF(X26:Y26,"&gt;0")</f>
        <v>547.5</v>
      </c>
      <c r="X26" s="36">
        <v>501.6</v>
      </c>
      <c r="Y26" s="36">
        <v>45.9</v>
      </c>
    </row>
    <row r="27" spans="1:25" ht="18" customHeight="1" x14ac:dyDescent="0.15">
      <c r="A27" s="31" t="s">
        <v>42</v>
      </c>
      <c r="B27" s="32" t="s">
        <v>43</v>
      </c>
      <c r="C27" s="66">
        <f t="shared" si="8"/>
        <v>3290.6200000000003</v>
      </c>
      <c r="D27" s="67">
        <v>1992.92</v>
      </c>
      <c r="E27" s="68">
        <f>SUMIF(F27:H27,"&gt;0")</f>
        <v>3203.4900000000002</v>
      </c>
      <c r="F27" s="69">
        <v>3182.65</v>
      </c>
      <c r="G27" s="69">
        <v>20.84</v>
      </c>
      <c r="H27" s="69">
        <v>0</v>
      </c>
      <c r="I27" s="69">
        <v>87.13</v>
      </c>
      <c r="J27" s="70">
        <f>SUMIF(K27:L27,"&gt;0")</f>
        <v>731040</v>
      </c>
      <c r="K27" s="71">
        <f t="shared" si="9"/>
        <v>645234</v>
      </c>
      <c r="L27" s="71">
        <f t="shared" si="9"/>
        <v>85806</v>
      </c>
      <c r="M27" s="71">
        <f t="shared" si="10"/>
        <v>645234</v>
      </c>
      <c r="N27" s="71">
        <f t="shared" si="10"/>
        <v>85806</v>
      </c>
      <c r="O27" s="72">
        <v>644189</v>
      </c>
      <c r="P27" s="72">
        <v>84181</v>
      </c>
      <c r="Q27" s="72">
        <v>1045</v>
      </c>
      <c r="R27" s="72">
        <v>1625</v>
      </c>
      <c r="S27" s="72">
        <v>0</v>
      </c>
      <c r="T27" s="72">
        <v>0</v>
      </c>
      <c r="U27" s="72">
        <v>0</v>
      </c>
      <c r="V27" s="72">
        <v>0</v>
      </c>
      <c r="W27" s="71">
        <f>SUMIF(X27:Y27,"&gt;0")</f>
        <v>6510.7000000000007</v>
      </c>
      <c r="X27" s="72">
        <v>5339.1</v>
      </c>
      <c r="Y27" s="72">
        <v>1171.5999999999999</v>
      </c>
    </row>
    <row r="28" spans="1:25" ht="18" customHeight="1" x14ac:dyDescent="0.15">
      <c r="A28" s="73" t="s">
        <v>44</v>
      </c>
      <c r="B28" s="74" t="s">
        <v>24</v>
      </c>
      <c r="C28" s="75">
        <f>SUMIF(C12,"&gt;0")</f>
        <v>42.26</v>
      </c>
      <c r="D28" s="76">
        <f t="shared" ref="D28:Y31" si="11">SUMIF(D12,"&gt;0")</f>
        <v>0</v>
      </c>
      <c r="E28" s="77">
        <f t="shared" si="11"/>
        <v>40.51</v>
      </c>
      <c r="F28" s="75">
        <f t="shared" si="11"/>
        <v>40.51</v>
      </c>
      <c r="G28" s="75">
        <f t="shared" si="11"/>
        <v>0</v>
      </c>
      <c r="H28" s="75">
        <f t="shared" si="11"/>
        <v>0</v>
      </c>
      <c r="I28" s="75">
        <f t="shared" si="11"/>
        <v>1.75</v>
      </c>
      <c r="J28" s="78">
        <f t="shared" si="11"/>
        <v>6741</v>
      </c>
      <c r="K28" s="79">
        <f t="shared" si="11"/>
        <v>4408</v>
      </c>
      <c r="L28" s="79">
        <f t="shared" si="11"/>
        <v>2333</v>
      </c>
      <c r="M28" s="79">
        <f t="shared" si="11"/>
        <v>4408</v>
      </c>
      <c r="N28" s="79">
        <f t="shared" si="11"/>
        <v>2333</v>
      </c>
      <c r="O28" s="79">
        <f t="shared" si="11"/>
        <v>4408</v>
      </c>
      <c r="P28" s="79">
        <f t="shared" si="11"/>
        <v>2333</v>
      </c>
      <c r="Q28" s="79">
        <f t="shared" si="11"/>
        <v>0</v>
      </c>
      <c r="R28" s="79">
        <f t="shared" si="11"/>
        <v>0</v>
      </c>
      <c r="S28" s="79">
        <f t="shared" si="11"/>
        <v>0</v>
      </c>
      <c r="T28" s="79">
        <f t="shared" si="11"/>
        <v>0</v>
      </c>
      <c r="U28" s="79">
        <f t="shared" si="11"/>
        <v>0</v>
      </c>
      <c r="V28" s="79">
        <f t="shared" si="11"/>
        <v>0</v>
      </c>
      <c r="W28" s="79">
        <f t="shared" si="11"/>
        <v>70.2</v>
      </c>
      <c r="X28" s="79">
        <f t="shared" si="11"/>
        <v>41.4</v>
      </c>
      <c r="Y28" s="79">
        <f t="shared" si="11"/>
        <v>28.8</v>
      </c>
    </row>
    <row r="29" spans="1:25" ht="18" customHeight="1" x14ac:dyDescent="0.15">
      <c r="A29" s="48"/>
      <c r="B29" s="32" t="s">
        <v>25</v>
      </c>
      <c r="C29" s="80">
        <f>SUMIF(C13,"&gt;0")</f>
        <v>1903.6</v>
      </c>
      <c r="D29" s="81">
        <f t="shared" si="11"/>
        <v>855.18</v>
      </c>
      <c r="E29" s="82">
        <f t="shared" si="11"/>
        <v>1487.95</v>
      </c>
      <c r="F29" s="80">
        <f t="shared" si="11"/>
        <v>1487.47</v>
      </c>
      <c r="G29" s="80">
        <f t="shared" si="11"/>
        <v>0</v>
      </c>
      <c r="H29" s="80">
        <f t="shared" si="11"/>
        <v>0.48</v>
      </c>
      <c r="I29" s="80">
        <f t="shared" si="11"/>
        <v>415.65</v>
      </c>
      <c r="J29" s="83">
        <f t="shared" si="11"/>
        <v>234388</v>
      </c>
      <c r="K29" s="84">
        <f t="shared" si="11"/>
        <v>143278</v>
      </c>
      <c r="L29" s="84">
        <f t="shared" si="11"/>
        <v>91110</v>
      </c>
      <c r="M29" s="84">
        <f t="shared" si="11"/>
        <v>143278</v>
      </c>
      <c r="N29" s="84">
        <f t="shared" si="11"/>
        <v>91110</v>
      </c>
      <c r="O29" s="84">
        <f t="shared" si="11"/>
        <v>143278</v>
      </c>
      <c r="P29" s="84">
        <f t="shared" si="11"/>
        <v>91110</v>
      </c>
      <c r="Q29" s="84">
        <f t="shared" si="11"/>
        <v>0</v>
      </c>
      <c r="R29" s="84">
        <f t="shared" si="11"/>
        <v>0</v>
      </c>
      <c r="S29" s="84">
        <f t="shared" si="11"/>
        <v>0</v>
      </c>
      <c r="T29" s="84">
        <f t="shared" si="11"/>
        <v>0</v>
      </c>
      <c r="U29" s="84">
        <f t="shared" si="11"/>
        <v>0</v>
      </c>
      <c r="V29" s="84">
        <f t="shared" si="11"/>
        <v>0</v>
      </c>
      <c r="W29" s="84">
        <f t="shared" si="11"/>
        <v>2250</v>
      </c>
      <c r="X29" s="84">
        <f t="shared" si="11"/>
        <v>1302.4000000000001</v>
      </c>
      <c r="Y29" s="84">
        <f t="shared" si="11"/>
        <v>947.6</v>
      </c>
    </row>
    <row r="30" spans="1:25" ht="18" customHeight="1" x14ac:dyDescent="0.15">
      <c r="A30" s="48"/>
      <c r="B30" s="32" t="s">
        <v>26</v>
      </c>
      <c r="C30" s="9">
        <f>SUMIF(C14,"&gt;0")</f>
        <v>1806.1200000000001</v>
      </c>
      <c r="D30" s="10">
        <f t="shared" si="11"/>
        <v>1182.6300000000001</v>
      </c>
      <c r="E30" s="11">
        <f t="shared" si="11"/>
        <v>1647.91</v>
      </c>
      <c r="F30" s="9">
        <f t="shared" si="11"/>
        <v>1647.91</v>
      </c>
      <c r="G30" s="9">
        <f t="shared" si="11"/>
        <v>0</v>
      </c>
      <c r="H30" s="9">
        <f t="shared" si="11"/>
        <v>0</v>
      </c>
      <c r="I30" s="9">
        <f t="shared" si="11"/>
        <v>158.21</v>
      </c>
      <c r="J30" s="12">
        <f t="shared" si="11"/>
        <v>400747</v>
      </c>
      <c r="K30" s="13">
        <f t="shared" si="11"/>
        <v>372130</v>
      </c>
      <c r="L30" s="13">
        <f t="shared" si="11"/>
        <v>28617</v>
      </c>
      <c r="M30" s="13">
        <f t="shared" si="11"/>
        <v>372130</v>
      </c>
      <c r="N30" s="13">
        <f t="shared" si="11"/>
        <v>28617</v>
      </c>
      <c r="O30" s="13">
        <f t="shared" si="11"/>
        <v>372130</v>
      </c>
      <c r="P30" s="13">
        <f t="shared" si="11"/>
        <v>28617</v>
      </c>
      <c r="Q30" s="13">
        <f t="shared" si="11"/>
        <v>0</v>
      </c>
      <c r="R30" s="13">
        <f t="shared" si="11"/>
        <v>0</v>
      </c>
      <c r="S30" s="13">
        <f t="shared" si="11"/>
        <v>0</v>
      </c>
      <c r="T30" s="13">
        <f t="shared" si="11"/>
        <v>0</v>
      </c>
      <c r="U30" s="13">
        <f t="shared" si="11"/>
        <v>0</v>
      </c>
      <c r="V30" s="13">
        <f t="shared" si="11"/>
        <v>0</v>
      </c>
      <c r="W30" s="13">
        <f t="shared" si="11"/>
        <v>4126</v>
      </c>
      <c r="X30" s="13">
        <f t="shared" si="11"/>
        <v>3788.1</v>
      </c>
      <c r="Y30" s="13">
        <f t="shared" si="11"/>
        <v>337.9</v>
      </c>
    </row>
    <row r="31" spans="1:25" ht="18" customHeight="1" x14ac:dyDescent="0.15">
      <c r="A31" s="48"/>
      <c r="B31" s="32" t="s">
        <v>27</v>
      </c>
      <c r="C31" s="9">
        <f>SUMIF(C15,"&gt;0")</f>
        <v>556.81999999999994</v>
      </c>
      <c r="D31" s="10">
        <f t="shared" si="11"/>
        <v>451.86</v>
      </c>
      <c r="E31" s="11">
        <f t="shared" si="11"/>
        <v>502.15</v>
      </c>
      <c r="F31" s="9">
        <f t="shared" si="11"/>
        <v>502.15</v>
      </c>
      <c r="G31" s="9">
        <f t="shared" si="11"/>
        <v>0</v>
      </c>
      <c r="H31" s="9">
        <f t="shared" si="11"/>
        <v>0</v>
      </c>
      <c r="I31" s="9">
        <f t="shared" si="11"/>
        <v>54.67</v>
      </c>
      <c r="J31" s="12">
        <f t="shared" si="11"/>
        <v>73962</v>
      </c>
      <c r="K31" s="13">
        <f t="shared" si="11"/>
        <v>57194</v>
      </c>
      <c r="L31" s="13">
        <f t="shared" si="11"/>
        <v>16768</v>
      </c>
      <c r="M31" s="13">
        <f t="shared" si="11"/>
        <v>57194</v>
      </c>
      <c r="N31" s="13">
        <f t="shared" si="11"/>
        <v>16768</v>
      </c>
      <c r="O31" s="13">
        <f t="shared" si="11"/>
        <v>57194</v>
      </c>
      <c r="P31" s="13">
        <f t="shared" si="11"/>
        <v>16768</v>
      </c>
      <c r="Q31" s="13">
        <f t="shared" si="11"/>
        <v>0</v>
      </c>
      <c r="R31" s="13">
        <f t="shared" si="11"/>
        <v>0</v>
      </c>
      <c r="S31" s="13">
        <f t="shared" si="11"/>
        <v>0</v>
      </c>
      <c r="T31" s="13">
        <f t="shared" si="11"/>
        <v>0</v>
      </c>
      <c r="U31" s="13">
        <f t="shared" si="11"/>
        <v>0</v>
      </c>
      <c r="V31" s="13">
        <f t="shared" si="11"/>
        <v>0</v>
      </c>
      <c r="W31" s="13">
        <f t="shared" si="11"/>
        <v>563.20000000000005</v>
      </c>
      <c r="X31" s="13">
        <f t="shared" si="11"/>
        <v>401.5</v>
      </c>
      <c r="Y31" s="13">
        <f t="shared" si="11"/>
        <v>161.69999999999999</v>
      </c>
    </row>
    <row r="32" spans="1:25" ht="18" customHeight="1" x14ac:dyDescent="0.15">
      <c r="A32" s="48"/>
      <c r="B32" s="32" t="s">
        <v>38</v>
      </c>
      <c r="C32" s="9">
        <f>SUMIF(C24,"&gt;0")</f>
        <v>1645.36</v>
      </c>
      <c r="D32" s="10">
        <f t="shared" ref="D32:Y33" si="12">SUMIF(D24,"&gt;0")</f>
        <v>718.79</v>
      </c>
      <c r="E32" s="11">
        <f t="shared" si="12"/>
        <v>1486.53</v>
      </c>
      <c r="F32" s="9">
        <f t="shared" si="12"/>
        <v>1486.53</v>
      </c>
      <c r="G32" s="9">
        <f t="shared" si="12"/>
        <v>0</v>
      </c>
      <c r="H32" s="9">
        <f t="shared" si="12"/>
        <v>0</v>
      </c>
      <c r="I32" s="9">
        <f t="shared" si="12"/>
        <v>158.83000000000001</v>
      </c>
      <c r="J32" s="12">
        <f t="shared" si="12"/>
        <v>305523</v>
      </c>
      <c r="K32" s="13">
        <f t="shared" si="12"/>
        <v>279247</v>
      </c>
      <c r="L32" s="13">
        <f t="shared" si="12"/>
        <v>26276</v>
      </c>
      <c r="M32" s="13">
        <f t="shared" si="12"/>
        <v>279247</v>
      </c>
      <c r="N32" s="13">
        <f t="shared" si="12"/>
        <v>26276</v>
      </c>
      <c r="O32" s="13">
        <f t="shared" si="12"/>
        <v>279247</v>
      </c>
      <c r="P32" s="13">
        <f t="shared" si="12"/>
        <v>26276</v>
      </c>
      <c r="Q32" s="13">
        <f t="shared" si="12"/>
        <v>0</v>
      </c>
      <c r="R32" s="13">
        <f t="shared" si="12"/>
        <v>0</v>
      </c>
      <c r="S32" s="13">
        <f t="shared" si="12"/>
        <v>0</v>
      </c>
      <c r="T32" s="13">
        <f t="shared" si="12"/>
        <v>0</v>
      </c>
      <c r="U32" s="13">
        <f t="shared" si="12"/>
        <v>0</v>
      </c>
      <c r="V32" s="13">
        <f t="shared" si="12"/>
        <v>0</v>
      </c>
      <c r="W32" s="13">
        <f t="shared" si="12"/>
        <v>2428.1999999999998</v>
      </c>
      <c r="X32" s="13">
        <f t="shared" si="12"/>
        <v>2153.6</v>
      </c>
      <c r="Y32" s="13">
        <f t="shared" si="12"/>
        <v>274.60000000000002</v>
      </c>
    </row>
    <row r="33" spans="1:25" ht="18" customHeight="1" x14ac:dyDescent="0.15">
      <c r="A33" s="48"/>
      <c r="B33" s="32" t="s">
        <v>39</v>
      </c>
      <c r="C33" s="9">
        <f>SUMIF(C25,"&gt;0")</f>
        <v>54.08</v>
      </c>
      <c r="D33" s="10">
        <f t="shared" si="12"/>
        <v>47.22</v>
      </c>
      <c r="E33" s="11">
        <f t="shared" si="12"/>
        <v>47.22</v>
      </c>
      <c r="F33" s="9">
        <f t="shared" si="12"/>
        <v>47.22</v>
      </c>
      <c r="G33" s="9">
        <f t="shared" si="12"/>
        <v>0</v>
      </c>
      <c r="H33" s="9">
        <f t="shared" si="12"/>
        <v>0</v>
      </c>
      <c r="I33" s="9">
        <f t="shared" si="12"/>
        <v>6.86</v>
      </c>
      <c r="J33" s="12">
        <f t="shared" si="12"/>
        <v>9445</v>
      </c>
      <c r="K33" s="13">
        <f t="shared" si="12"/>
        <v>8932</v>
      </c>
      <c r="L33" s="13">
        <f t="shared" si="12"/>
        <v>513</v>
      </c>
      <c r="M33" s="13">
        <f t="shared" si="12"/>
        <v>8932</v>
      </c>
      <c r="N33" s="13">
        <f t="shared" si="12"/>
        <v>513</v>
      </c>
      <c r="O33" s="13">
        <f t="shared" si="12"/>
        <v>8932</v>
      </c>
      <c r="P33" s="13">
        <f t="shared" si="12"/>
        <v>513</v>
      </c>
      <c r="Q33" s="13">
        <f t="shared" si="12"/>
        <v>0</v>
      </c>
      <c r="R33" s="13">
        <f t="shared" si="12"/>
        <v>0</v>
      </c>
      <c r="S33" s="13">
        <f t="shared" si="12"/>
        <v>0</v>
      </c>
      <c r="T33" s="13">
        <f t="shared" si="12"/>
        <v>0</v>
      </c>
      <c r="U33" s="13">
        <f t="shared" si="12"/>
        <v>0</v>
      </c>
      <c r="V33" s="13">
        <f t="shared" si="12"/>
        <v>0</v>
      </c>
      <c r="W33" s="13">
        <f t="shared" si="12"/>
        <v>83.399999999999991</v>
      </c>
      <c r="X33" s="13">
        <f t="shared" si="12"/>
        <v>76.8</v>
      </c>
      <c r="Y33" s="13">
        <f t="shared" si="12"/>
        <v>6.6</v>
      </c>
    </row>
    <row r="34" spans="1:25" ht="18" customHeight="1" x14ac:dyDescent="0.15">
      <c r="A34" s="48"/>
      <c r="B34" s="32" t="s">
        <v>28</v>
      </c>
      <c r="C34" s="9">
        <f>SUMIF(C16,"&gt;0")</f>
        <v>4994.0199999999995</v>
      </c>
      <c r="D34" s="10">
        <f t="shared" ref="D34:Y34" si="13">SUMIF(D16,"&gt;0")</f>
        <v>3682.83</v>
      </c>
      <c r="E34" s="11">
        <f t="shared" si="13"/>
        <v>4766.8899999999994</v>
      </c>
      <c r="F34" s="9">
        <f t="shared" si="13"/>
        <v>4722.7</v>
      </c>
      <c r="G34" s="9">
        <f t="shared" si="13"/>
        <v>2.12</v>
      </c>
      <c r="H34" s="9">
        <f t="shared" si="13"/>
        <v>42.07</v>
      </c>
      <c r="I34" s="9">
        <f t="shared" si="13"/>
        <v>227.13</v>
      </c>
      <c r="J34" s="12">
        <f t="shared" si="13"/>
        <v>949732</v>
      </c>
      <c r="K34" s="13">
        <f t="shared" si="13"/>
        <v>909261</v>
      </c>
      <c r="L34" s="13">
        <f t="shared" si="13"/>
        <v>40471</v>
      </c>
      <c r="M34" s="13">
        <f t="shared" si="13"/>
        <v>909261</v>
      </c>
      <c r="N34" s="13">
        <f t="shared" si="13"/>
        <v>40471</v>
      </c>
      <c r="O34" s="13">
        <f t="shared" si="13"/>
        <v>909261</v>
      </c>
      <c r="P34" s="13">
        <f t="shared" si="13"/>
        <v>40242</v>
      </c>
      <c r="Q34" s="13">
        <f t="shared" si="13"/>
        <v>0</v>
      </c>
      <c r="R34" s="13">
        <f t="shared" si="13"/>
        <v>229</v>
      </c>
      <c r="S34" s="13">
        <f t="shared" si="13"/>
        <v>0</v>
      </c>
      <c r="T34" s="13">
        <f t="shared" si="13"/>
        <v>0</v>
      </c>
      <c r="U34" s="13">
        <f t="shared" si="13"/>
        <v>0</v>
      </c>
      <c r="V34" s="13">
        <f t="shared" si="13"/>
        <v>0</v>
      </c>
      <c r="W34" s="13">
        <f t="shared" si="13"/>
        <v>8701.2999999999993</v>
      </c>
      <c r="X34" s="13">
        <f t="shared" si="13"/>
        <v>8258.4</v>
      </c>
      <c r="Y34" s="13">
        <f t="shared" si="13"/>
        <v>442.9</v>
      </c>
    </row>
    <row r="35" spans="1:25" ht="18" customHeight="1" x14ac:dyDescent="0.15">
      <c r="A35" s="48"/>
      <c r="B35" s="32" t="s">
        <v>41</v>
      </c>
      <c r="C35" s="9">
        <f>SUMIF(C26,"&gt;0")</f>
        <v>263.66000000000003</v>
      </c>
      <c r="D35" s="10">
        <f t="shared" ref="D35:Y35" si="14">SUMIF(D26,"&gt;0")</f>
        <v>145.81</v>
      </c>
      <c r="E35" s="11">
        <f t="shared" si="14"/>
        <v>246.46</v>
      </c>
      <c r="F35" s="9">
        <f t="shared" si="14"/>
        <v>246.46</v>
      </c>
      <c r="G35" s="9">
        <f t="shared" si="14"/>
        <v>0</v>
      </c>
      <c r="H35" s="9">
        <f t="shared" si="14"/>
        <v>0</v>
      </c>
      <c r="I35" s="9">
        <f t="shared" si="14"/>
        <v>17.2</v>
      </c>
      <c r="J35" s="12">
        <f t="shared" si="14"/>
        <v>51937</v>
      </c>
      <c r="K35" s="13">
        <f t="shared" si="14"/>
        <v>48419</v>
      </c>
      <c r="L35" s="13">
        <f t="shared" si="14"/>
        <v>3518</v>
      </c>
      <c r="M35" s="13">
        <f t="shared" si="14"/>
        <v>48419</v>
      </c>
      <c r="N35" s="13">
        <f t="shared" si="14"/>
        <v>3518</v>
      </c>
      <c r="O35" s="13">
        <f t="shared" si="14"/>
        <v>48419</v>
      </c>
      <c r="P35" s="13">
        <f t="shared" si="14"/>
        <v>3518</v>
      </c>
      <c r="Q35" s="13">
        <f t="shared" si="14"/>
        <v>0</v>
      </c>
      <c r="R35" s="13">
        <f t="shared" si="14"/>
        <v>0</v>
      </c>
      <c r="S35" s="13">
        <f t="shared" si="14"/>
        <v>0</v>
      </c>
      <c r="T35" s="13">
        <f t="shared" si="14"/>
        <v>0</v>
      </c>
      <c r="U35" s="13">
        <f t="shared" si="14"/>
        <v>0</v>
      </c>
      <c r="V35" s="13">
        <f t="shared" si="14"/>
        <v>0</v>
      </c>
      <c r="W35" s="13">
        <f t="shared" si="14"/>
        <v>547.5</v>
      </c>
      <c r="X35" s="13">
        <f t="shared" si="14"/>
        <v>501.6</v>
      </c>
      <c r="Y35" s="13">
        <f t="shared" si="14"/>
        <v>45.9</v>
      </c>
    </row>
    <row r="36" spans="1:25" ht="18" customHeight="1" x14ac:dyDescent="0.15">
      <c r="A36" s="48"/>
      <c r="B36" s="32" t="s">
        <v>29</v>
      </c>
      <c r="C36" s="9">
        <f>SUMIF(C17,"&gt;0")</f>
        <v>1463.6499999999999</v>
      </c>
      <c r="D36" s="10">
        <f t="shared" ref="D36:Y39" si="15">SUMIF(D17,"&gt;0")</f>
        <v>958.58</v>
      </c>
      <c r="E36" s="11">
        <f t="shared" si="15"/>
        <v>1337.6799999999998</v>
      </c>
      <c r="F36" s="9">
        <f t="shared" si="15"/>
        <v>1100.83</v>
      </c>
      <c r="G36" s="9">
        <f t="shared" si="15"/>
        <v>236.85</v>
      </c>
      <c r="H36" s="9">
        <f t="shared" si="15"/>
        <v>0</v>
      </c>
      <c r="I36" s="9">
        <f t="shared" si="15"/>
        <v>125.97</v>
      </c>
      <c r="J36" s="12">
        <f t="shared" si="15"/>
        <v>298569</v>
      </c>
      <c r="K36" s="13">
        <f t="shared" si="15"/>
        <v>267245</v>
      </c>
      <c r="L36" s="13">
        <f t="shared" si="15"/>
        <v>31324</v>
      </c>
      <c r="M36" s="13">
        <f t="shared" si="15"/>
        <v>267245</v>
      </c>
      <c r="N36" s="13">
        <f t="shared" si="15"/>
        <v>31324</v>
      </c>
      <c r="O36" s="13">
        <f t="shared" si="15"/>
        <v>263965</v>
      </c>
      <c r="P36" s="13">
        <f t="shared" si="15"/>
        <v>6582</v>
      </c>
      <c r="Q36" s="13">
        <f t="shared" si="15"/>
        <v>3280</v>
      </c>
      <c r="R36" s="13">
        <f t="shared" si="15"/>
        <v>24742</v>
      </c>
      <c r="S36" s="13">
        <f t="shared" si="15"/>
        <v>0</v>
      </c>
      <c r="T36" s="13">
        <f t="shared" si="15"/>
        <v>0</v>
      </c>
      <c r="U36" s="13">
        <f t="shared" si="15"/>
        <v>0</v>
      </c>
      <c r="V36" s="13">
        <f t="shared" si="15"/>
        <v>0</v>
      </c>
      <c r="W36" s="13">
        <f t="shared" si="15"/>
        <v>3213.7999999999997</v>
      </c>
      <c r="X36" s="13">
        <f t="shared" si="15"/>
        <v>2939.2</v>
      </c>
      <c r="Y36" s="13">
        <f t="shared" si="15"/>
        <v>274.60000000000002</v>
      </c>
    </row>
    <row r="37" spans="1:25" ht="18" customHeight="1" x14ac:dyDescent="0.15">
      <c r="A37" s="48"/>
      <c r="B37" s="32" t="s">
        <v>30</v>
      </c>
      <c r="C37" s="9">
        <f>SUMIF(C18,"&gt;0")</f>
        <v>1500.49</v>
      </c>
      <c r="D37" s="10">
        <f t="shared" si="15"/>
        <v>1141.8399999999999</v>
      </c>
      <c r="E37" s="11">
        <f t="shared" si="15"/>
        <v>1417.93</v>
      </c>
      <c r="F37" s="9">
        <f t="shared" si="15"/>
        <v>1417.93</v>
      </c>
      <c r="G37" s="9">
        <f t="shared" si="15"/>
        <v>0</v>
      </c>
      <c r="H37" s="9">
        <f t="shared" si="15"/>
        <v>0</v>
      </c>
      <c r="I37" s="9">
        <f t="shared" si="15"/>
        <v>82.56</v>
      </c>
      <c r="J37" s="12">
        <f t="shared" si="15"/>
        <v>323422</v>
      </c>
      <c r="K37" s="13">
        <f t="shared" si="15"/>
        <v>314111</v>
      </c>
      <c r="L37" s="13">
        <f t="shared" si="15"/>
        <v>9311</v>
      </c>
      <c r="M37" s="13">
        <f t="shared" si="15"/>
        <v>314111</v>
      </c>
      <c r="N37" s="13">
        <f t="shared" si="15"/>
        <v>9311</v>
      </c>
      <c r="O37" s="13">
        <f t="shared" si="15"/>
        <v>314111</v>
      </c>
      <c r="P37" s="13">
        <f t="shared" si="15"/>
        <v>9311</v>
      </c>
      <c r="Q37" s="13">
        <f t="shared" si="15"/>
        <v>0</v>
      </c>
      <c r="R37" s="13">
        <f t="shared" si="15"/>
        <v>0</v>
      </c>
      <c r="S37" s="13">
        <f t="shared" si="15"/>
        <v>0</v>
      </c>
      <c r="T37" s="13">
        <f t="shared" si="15"/>
        <v>0</v>
      </c>
      <c r="U37" s="13">
        <f t="shared" si="15"/>
        <v>0</v>
      </c>
      <c r="V37" s="13">
        <f t="shared" si="15"/>
        <v>0</v>
      </c>
      <c r="W37" s="13">
        <f t="shared" si="15"/>
        <v>2407.5</v>
      </c>
      <c r="X37" s="13">
        <f t="shared" si="15"/>
        <v>2296.9</v>
      </c>
      <c r="Y37" s="13">
        <f t="shared" si="15"/>
        <v>110.6</v>
      </c>
    </row>
    <row r="38" spans="1:25" ht="18" customHeight="1" x14ac:dyDescent="0.15">
      <c r="A38" s="48"/>
      <c r="B38" s="32" t="s">
        <v>31</v>
      </c>
      <c r="C38" s="9">
        <f>SUMIF(C19,"&gt;0")</f>
        <v>3318.8700000000003</v>
      </c>
      <c r="D38" s="10">
        <f t="shared" si="15"/>
        <v>2061.98</v>
      </c>
      <c r="E38" s="11">
        <f t="shared" si="15"/>
        <v>3195.07</v>
      </c>
      <c r="F38" s="9">
        <f t="shared" si="15"/>
        <v>3195.07</v>
      </c>
      <c r="G38" s="9">
        <f t="shared" si="15"/>
        <v>0</v>
      </c>
      <c r="H38" s="9">
        <f t="shared" si="15"/>
        <v>0</v>
      </c>
      <c r="I38" s="9">
        <f t="shared" si="15"/>
        <v>123.8</v>
      </c>
      <c r="J38" s="12">
        <f t="shared" si="15"/>
        <v>645490</v>
      </c>
      <c r="K38" s="13">
        <f t="shared" si="15"/>
        <v>578410</v>
      </c>
      <c r="L38" s="13">
        <f t="shared" si="15"/>
        <v>67080</v>
      </c>
      <c r="M38" s="13">
        <f t="shared" si="15"/>
        <v>578410</v>
      </c>
      <c r="N38" s="13">
        <f t="shared" si="15"/>
        <v>67080</v>
      </c>
      <c r="O38" s="13">
        <f t="shared" si="15"/>
        <v>578410</v>
      </c>
      <c r="P38" s="13">
        <f t="shared" si="15"/>
        <v>67080</v>
      </c>
      <c r="Q38" s="13">
        <f t="shared" si="15"/>
        <v>0</v>
      </c>
      <c r="R38" s="13">
        <f t="shared" si="15"/>
        <v>0</v>
      </c>
      <c r="S38" s="13">
        <f t="shared" si="15"/>
        <v>0</v>
      </c>
      <c r="T38" s="13">
        <f t="shared" si="15"/>
        <v>0</v>
      </c>
      <c r="U38" s="13">
        <f t="shared" si="15"/>
        <v>0</v>
      </c>
      <c r="V38" s="13">
        <f t="shared" si="15"/>
        <v>0</v>
      </c>
      <c r="W38" s="13">
        <f t="shared" si="15"/>
        <v>5456.7</v>
      </c>
      <c r="X38" s="13">
        <f t="shared" si="15"/>
        <v>4689.5</v>
      </c>
      <c r="Y38" s="13">
        <f t="shared" si="15"/>
        <v>767.2</v>
      </c>
    </row>
    <row r="39" spans="1:25" ht="18" customHeight="1" x14ac:dyDescent="0.15">
      <c r="A39" s="48"/>
      <c r="B39" s="32" t="s">
        <v>32</v>
      </c>
      <c r="C39" s="9">
        <f>SUMIF(C20,"&gt;0")</f>
        <v>3624.6099999999997</v>
      </c>
      <c r="D39" s="10">
        <f t="shared" si="15"/>
        <v>2980.33</v>
      </c>
      <c r="E39" s="11">
        <f t="shared" si="15"/>
        <v>3531.49</v>
      </c>
      <c r="F39" s="9">
        <f t="shared" si="15"/>
        <v>3521.7</v>
      </c>
      <c r="G39" s="9">
        <f t="shared" si="15"/>
        <v>0</v>
      </c>
      <c r="H39" s="9">
        <f t="shared" si="15"/>
        <v>9.7899999999999991</v>
      </c>
      <c r="I39" s="9">
        <f t="shared" si="15"/>
        <v>93.12</v>
      </c>
      <c r="J39" s="12">
        <f t="shared" si="15"/>
        <v>746412</v>
      </c>
      <c r="K39" s="13">
        <f t="shared" si="15"/>
        <v>728420</v>
      </c>
      <c r="L39" s="13">
        <f t="shared" si="15"/>
        <v>17992</v>
      </c>
      <c r="M39" s="13">
        <f t="shared" si="15"/>
        <v>728420</v>
      </c>
      <c r="N39" s="13">
        <f t="shared" si="15"/>
        <v>17992</v>
      </c>
      <c r="O39" s="13">
        <f t="shared" si="15"/>
        <v>728420</v>
      </c>
      <c r="P39" s="13">
        <f t="shared" si="15"/>
        <v>17992</v>
      </c>
      <c r="Q39" s="13">
        <f t="shared" si="15"/>
        <v>0</v>
      </c>
      <c r="R39" s="13">
        <f t="shared" si="15"/>
        <v>0</v>
      </c>
      <c r="S39" s="13">
        <f t="shared" si="15"/>
        <v>0</v>
      </c>
      <c r="T39" s="13">
        <f t="shared" si="15"/>
        <v>0</v>
      </c>
      <c r="U39" s="13">
        <f t="shared" si="15"/>
        <v>0</v>
      </c>
      <c r="V39" s="13">
        <f t="shared" si="15"/>
        <v>0</v>
      </c>
      <c r="W39" s="13">
        <f t="shared" si="15"/>
        <v>6657.7000000000007</v>
      </c>
      <c r="X39" s="13">
        <f t="shared" si="15"/>
        <v>6451.6</v>
      </c>
      <c r="Y39" s="13">
        <f t="shared" si="15"/>
        <v>206.1</v>
      </c>
    </row>
    <row r="40" spans="1:25" ht="18" customHeight="1" x14ac:dyDescent="0.15">
      <c r="A40" s="48"/>
      <c r="B40" s="32" t="s">
        <v>34</v>
      </c>
      <c r="C40" s="9">
        <f>SUMIF(C21:C22,"&gt;0")</f>
        <v>2734.5199999999995</v>
      </c>
      <c r="D40" s="10">
        <f t="shared" ref="D40:Y40" si="16">SUMIF(D21:D22,"&gt;0")</f>
        <v>2310.37</v>
      </c>
      <c r="E40" s="11">
        <f t="shared" si="16"/>
        <v>2649.64</v>
      </c>
      <c r="F40" s="9">
        <f t="shared" si="16"/>
        <v>2649.64</v>
      </c>
      <c r="G40" s="9">
        <f t="shared" si="16"/>
        <v>0</v>
      </c>
      <c r="H40" s="9">
        <f t="shared" si="16"/>
        <v>0</v>
      </c>
      <c r="I40" s="9">
        <f t="shared" si="16"/>
        <v>84.88</v>
      </c>
      <c r="J40" s="12">
        <f t="shared" si="16"/>
        <v>557516</v>
      </c>
      <c r="K40" s="13">
        <f t="shared" si="16"/>
        <v>510595</v>
      </c>
      <c r="L40" s="13">
        <f t="shared" si="16"/>
        <v>46921</v>
      </c>
      <c r="M40" s="13">
        <f t="shared" si="16"/>
        <v>510595</v>
      </c>
      <c r="N40" s="13">
        <f t="shared" si="16"/>
        <v>46921</v>
      </c>
      <c r="O40" s="13">
        <f t="shared" si="16"/>
        <v>510595</v>
      </c>
      <c r="P40" s="13">
        <f t="shared" si="16"/>
        <v>46921</v>
      </c>
      <c r="Q40" s="13">
        <f t="shared" si="16"/>
        <v>0</v>
      </c>
      <c r="R40" s="13">
        <f t="shared" si="16"/>
        <v>0</v>
      </c>
      <c r="S40" s="13">
        <f t="shared" si="16"/>
        <v>0</v>
      </c>
      <c r="T40" s="13">
        <f t="shared" si="16"/>
        <v>0</v>
      </c>
      <c r="U40" s="13">
        <f t="shared" si="16"/>
        <v>0</v>
      </c>
      <c r="V40" s="13">
        <f t="shared" si="16"/>
        <v>0</v>
      </c>
      <c r="W40" s="13">
        <f t="shared" si="16"/>
        <v>5830.6</v>
      </c>
      <c r="X40" s="13">
        <f t="shared" si="16"/>
        <v>4957.1000000000004</v>
      </c>
      <c r="Y40" s="13">
        <f t="shared" si="16"/>
        <v>873.5</v>
      </c>
    </row>
    <row r="41" spans="1:25" ht="18" customHeight="1" x14ac:dyDescent="0.15">
      <c r="A41" s="85"/>
      <c r="B41" s="86" t="s">
        <v>43</v>
      </c>
      <c r="C41" s="87">
        <f>SUMIF(C27,"&gt;0")</f>
        <v>3290.6200000000003</v>
      </c>
      <c r="D41" s="88">
        <f t="shared" ref="D41:Y41" si="17">SUMIF(D27,"&gt;0")</f>
        <v>1992.92</v>
      </c>
      <c r="E41" s="89">
        <f t="shared" si="17"/>
        <v>3203.4900000000002</v>
      </c>
      <c r="F41" s="87">
        <f t="shared" si="17"/>
        <v>3182.65</v>
      </c>
      <c r="G41" s="87">
        <f t="shared" si="17"/>
        <v>20.84</v>
      </c>
      <c r="H41" s="87">
        <f t="shared" si="17"/>
        <v>0</v>
      </c>
      <c r="I41" s="87">
        <f t="shared" si="17"/>
        <v>87.13</v>
      </c>
      <c r="J41" s="90">
        <f t="shared" si="17"/>
        <v>731040</v>
      </c>
      <c r="K41" s="91">
        <f t="shared" si="17"/>
        <v>645234</v>
      </c>
      <c r="L41" s="91">
        <f t="shared" si="17"/>
        <v>85806</v>
      </c>
      <c r="M41" s="91">
        <f t="shared" si="17"/>
        <v>645234</v>
      </c>
      <c r="N41" s="91">
        <f t="shared" si="17"/>
        <v>85806</v>
      </c>
      <c r="O41" s="91">
        <f t="shared" si="17"/>
        <v>644189</v>
      </c>
      <c r="P41" s="91">
        <f t="shared" si="17"/>
        <v>84181</v>
      </c>
      <c r="Q41" s="91">
        <f t="shared" si="17"/>
        <v>1045</v>
      </c>
      <c r="R41" s="91">
        <f t="shared" si="17"/>
        <v>1625</v>
      </c>
      <c r="S41" s="91">
        <f t="shared" si="17"/>
        <v>0</v>
      </c>
      <c r="T41" s="91">
        <f t="shared" si="17"/>
        <v>0</v>
      </c>
      <c r="U41" s="91">
        <f t="shared" si="17"/>
        <v>0</v>
      </c>
      <c r="V41" s="91">
        <f t="shared" si="17"/>
        <v>0</v>
      </c>
      <c r="W41" s="91">
        <f t="shared" si="17"/>
        <v>6510.7000000000007</v>
      </c>
      <c r="X41" s="91">
        <f t="shared" si="17"/>
        <v>5339.1</v>
      </c>
      <c r="Y41" s="91">
        <f t="shared" si="17"/>
        <v>1171.5999999999999</v>
      </c>
    </row>
    <row r="42" spans="1:25" x14ac:dyDescent="0.15">
      <c r="A42" s="92" t="s">
        <v>45</v>
      </c>
    </row>
    <row r="43" spans="1:25" x14ac:dyDescent="0.15">
      <c r="A43" s="93" t="s">
        <v>46</v>
      </c>
    </row>
    <row r="44" spans="1:25" x14ac:dyDescent="0.15">
      <c r="A44" s="93"/>
    </row>
  </sheetData>
  <mergeCells count="21">
    <mergeCell ref="D6:E6"/>
    <mergeCell ref="A3:B6"/>
    <mergeCell ref="C3:I3"/>
    <mergeCell ref="J3:V3"/>
    <mergeCell ref="W3:Y3"/>
    <mergeCell ref="C4:C6"/>
    <mergeCell ref="D4:H5"/>
    <mergeCell ref="I4:I6"/>
    <mergeCell ref="J4:L5"/>
    <mergeCell ref="M4:T4"/>
    <mergeCell ref="U4:V5"/>
    <mergeCell ref="W4:Y5"/>
    <mergeCell ref="M5:N5"/>
    <mergeCell ref="O5:P5"/>
    <mergeCell ref="Q5:R5"/>
    <mergeCell ref="S5:T5"/>
    <mergeCell ref="A7:B7"/>
    <mergeCell ref="A8:B8"/>
    <mergeCell ref="A9:B9"/>
    <mergeCell ref="A10:B10"/>
    <mergeCell ref="A11:B11"/>
  </mergeCells>
  <phoneticPr fontId="1"/>
  <dataValidations count="1">
    <dataValidation type="decimal" operator="greaterThanOrEqual" allowBlank="1" showInputMessage="1" showErrorMessage="1" sqref="D12:D15 F12:I15 D17:D22 F17:I22 D24:D41 F24:I41 X12:Y15 X17:Y22 X24:Y41 O12:V15 O17:V22 O24:V41" xr:uid="{451C051E-6BDD-48E2-979D-648A843CC0B9}">
      <formula1>0</formula1>
    </dataValidation>
  </dataValidations>
  <printOptions horizontalCentered="1"/>
  <pageMargins left="0.39370078740157483" right="0.19685039370078741" top="0.59055118110236227" bottom="0.19685039370078741" header="0" footer="0"/>
  <pageSetup paperSize="9" scale="59" fitToHeight="0" pageOrder="overThenDown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A5B9C856D2F234D99962CF7E7A25356" ma:contentTypeVersion="13" ma:contentTypeDescription="新しいドキュメントを作成します。" ma:contentTypeScope="" ma:versionID="2e3b1fad20e162cc04d971023a916221">
  <xsd:schema xmlns:xsd="http://www.w3.org/2001/XMLSchema" xmlns:xs="http://www.w3.org/2001/XMLSchema" xmlns:p="http://schemas.microsoft.com/office/2006/metadata/properties" xmlns:ns2="84510de2-74c6-4893-a9e6-aa4fe39d287d" xmlns:ns3="0b9a9c79-caea-4720-83cf-3c351e31d7fa" targetNamespace="http://schemas.microsoft.com/office/2006/metadata/properties" ma:root="true" ma:fieldsID="53e7fb93667c8280f3d19e9ee8d04786" ns2:_="" ns3:_="">
    <xsd:import namespace="84510de2-74c6-4893-a9e6-aa4fe39d287d"/>
    <xsd:import namespace="0b9a9c79-caea-4720-83cf-3c351e31d7fa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510de2-74c6-4893-a9e6-aa4fe39d28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9a9c79-caea-4720-83cf-3c351e31d7fa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c63a433-df6f-4a12-8249-eb56da441484}" ma:internalName="TaxCatchAll" ma:showField="CatchAllData" ma:web="0b9a9c79-caea-4720-83cf-3c351e31d7f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84510de2-74c6-4893-a9e6-aa4fe39d287d" xsi:nil="true"/>
    <TaxCatchAll xmlns="0b9a9c79-caea-4720-83cf-3c351e31d7fa" xsi:nil="true"/>
    <lcf76f155ced4ddcb4097134ff3c332f xmlns="84510de2-74c6-4893-a9e6-aa4fe39d287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FD0D1FA-F2F3-40E0-A6C8-F9B60CF744F3}"/>
</file>

<file path=customXml/itemProps2.xml><?xml version="1.0" encoding="utf-8"?>
<ds:datastoreItem xmlns:ds="http://schemas.openxmlformats.org/officeDocument/2006/customXml" ds:itemID="{8F767720-57B5-4C1D-82B8-BF510A09666A}"/>
</file>

<file path=customXml/itemProps3.xml><?xml version="1.0" encoding="utf-8"?>
<ds:datastoreItem xmlns:ds="http://schemas.openxmlformats.org/officeDocument/2006/customXml" ds:itemID="{18BAF50C-841B-4AA7-B274-DC8DAC28E8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官-2</vt:lpstr>
      <vt:lpstr>'官-2'!Print_Titles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2024-04-19T02:09:22Z</dcterms:created>
  <dcterms:modified xsi:type="dcterms:W3CDTF">2024-04-19T02:09:27Z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0x0101008A5B9C856D2F234D99962CF7E7A25356</vt:lpwstr>
  </property>
</Properties>
</file>