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9710802F-6780-423B-854A-F9F7EA44CE62}" xr6:coauthVersionLast="47" xr6:coauthVersionMax="47" xr10:uidLastSave="{00000000-0000-0000-0000-000000000000}"/>
  <bookViews>
    <workbookView xWindow="-28920" yWindow="-5655" windowWidth="29040" windowHeight="15720" xr2:uid="{30B47092-56D7-41CF-BE34-81A27EB83D73}"/>
  </bookViews>
  <sheets>
    <sheet name="林道開設(新設)量" sheetId="1" r:id="rId1"/>
  </sheets>
  <definedNames>
    <definedName name="menseki" localSheetId="0">#REF!</definedName>
    <definedName name="menseki">#REF!</definedName>
    <definedName name="_xlnm.Print_Area" localSheetId="0">'林道開設(新設)量'!$A$1:$M$20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4" i="1" l="1"/>
  <c r="K11" i="1" s="1"/>
  <c r="K13" i="1" s="1"/>
  <c r="K16" i="1" s="1"/>
  <c r="K18" i="1" s="1"/>
  <c r="M4" i="1"/>
  <c r="M11" i="1" s="1"/>
  <c r="M13" i="1" s="1"/>
  <c r="M16" i="1" s="1"/>
  <c r="M18" i="1" s="1"/>
  <c r="K5" i="1"/>
  <c r="M5" i="1"/>
  <c r="K12" i="1"/>
  <c r="M12" i="1"/>
  <c r="K15" i="1"/>
  <c r="M15" i="1"/>
  <c r="K17" i="1"/>
  <c r="L18" i="1"/>
  <c r="K19" i="1"/>
  <c r="M19" i="1"/>
</calcChain>
</file>

<file path=xl/sharedStrings.xml><?xml version="1.0" encoding="utf-8"?>
<sst xmlns="http://schemas.openxmlformats.org/spreadsheetml/2006/main" count="76" uniqueCount="33">
  <si>
    <t>注１：各年度末の新設延長。
　２：「…」は実績のないもの。
　３：計の不一致は四捨五入による。
　４：森林研究・整備機構によるものは、平成20(2008)年４月１日までは独立行政法人緑資源機構、平成29(2017)年４月１日までは国立研究開発法人森林総合研究所によるもの。　
資料：林野庁業務資料</t>
    <rPh sb="0" eb="1">
      <t>チュウ</t>
    </rPh>
    <rPh sb="3" eb="6">
      <t>カクネンド</t>
    </rPh>
    <rPh sb="6" eb="7">
      <t>マツ</t>
    </rPh>
    <rPh sb="8" eb="10">
      <t>シンセツ</t>
    </rPh>
    <rPh sb="10" eb="12">
      <t>エンチョウ</t>
    </rPh>
    <phoneticPr fontId="9"/>
  </si>
  <si>
    <t>林 道 舗 装 実 績</t>
    <rPh sb="0" eb="3">
      <t>リンドウ</t>
    </rPh>
    <rPh sb="4" eb="7">
      <t>ホソウ</t>
    </rPh>
    <rPh sb="8" eb="11">
      <t>ジッセキ</t>
    </rPh>
    <phoneticPr fontId="9"/>
  </si>
  <si>
    <t>総　　　計</t>
    <rPh sb="0" eb="1">
      <t>フサ</t>
    </rPh>
    <rPh sb="4" eb="5">
      <t>ケイ</t>
    </rPh>
    <phoneticPr fontId="9"/>
  </si>
  <si>
    <t>国  有  林  林  道</t>
    <rPh sb="0" eb="7">
      <t>コクユウリン</t>
    </rPh>
    <rPh sb="9" eb="13">
      <t>リンドウ</t>
    </rPh>
    <phoneticPr fontId="9"/>
  </si>
  <si>
    <t>合         計</t>
    <rPh sb="0" eb="11">
      <t>ゴウケイ</t>
    </rPh>
    <phoneticPr fontId="9"/>
  </si>
  <si>
    <t>自   力   林   道</t>
    <rPh sb="0" eb="5">
      <t>ジリキ</t>
    </rPh>
    <rPh sb="8" eb="13">
      <t>リンドウ</t>
    </rPh>
    <phoneticPr fontId="9"/>
  </si>
  <si>
    <t>…</t>
  </si>
  <si>
    <t>…</t>
    <phoneticPr fontId="9"/>
  </si>
  <si>
    <t>融　 資 　林 　道</t>
    <rPh sb="0" eb="4">
      <t>ユウシ</t>
    </rPh>
    <rPh sb="6" eb="10">
      <t>リンドウ</t>
    </rPh>
    <phoneticPr fontId="9"/>
  </si>
  <si>
    <t>計</t>
    <rPh sb="0" eb="1">
      <t>ケイ</t>
    </rPh>
    <phoneticPr fontId="9"/>
  </si>
  <si>
    <t>県単独補助</t>
    <rPh sb="0" eb="1">
      <t>ケン</t>
    </rPh>
    <rPh sb="1" eb="3">
      <t>タンドク</t>
    </rPh>
    <rPh sb="3" eb="5">
      <t>ホジョ</t>
    </rPh>
    <phoneticPr fontId="9"/>
  </si>
  <si>
    <t>小　　　計</t>
    <rPh sb="0" eb="5">
      <t>ショウケイ</t>
    </rPh>
    <phoneticPr fontId="9"/>
  </si>
  <si>
    <t>そ の 他</t>
    <rPh sb="0" eb="5">
      <t>ソノタ</t>
    </rPh>
    <phoneticPr fontId="9"/>
  </si>
  <si>
    <t>山村振興</t>
    <rPh sb="0" eb="2">
      <t>サンソン</t>
    </rPh>
    <rPh sb="2" eb="4">
      <t>シンコウ</t>
    </rPh>
    <phoneticPr fontId="9"/>
  </si>
  <si>
    <t>林業構造改善</t>
    <rPh sb="0" eb="2">
      <t>リンギョウ</t>
    </rPh>
    <rPh sb="2" eb="4">
      <t>コウゾウ</t>
    </rPh>
    <rPh sb="4" eb="6">
      <t>カイゼン</t>
    </rPh>
    <phoneticPr fontId="9"/>
  </si>
  <si>
    <t>森林研究・整備機構</t>
    <rPh sb="0" eb="2">
      <t>シンリン</t>
    </rPh>
    <rPh sb="2" eb="4">
      <t>ケンキュウ</t>
    </rPh>
    <rPh sb="5" eb="7">
      <t>セイビ</t>
    </rPh>
    <rPh sb="7" eb="9">
      <t>キコウ</t>
    </rPh>
    <phoneticPr fontId="9"/>
  </si>
  <si>
    <t>農　　　免</t>
    <rPh sb="0" eb="1">
      <t>ノウ</t>
    </rPh>
    <rPh sb="4" eb="5">
      <t>メン</t>
    </rPh>
    <phoneticPr fontId="9"/>
  </si>
  <si>
    <t>道整備交付金</t>
    <rPh sb="0" eb="1">
      <t>ミチ</t>
    </rPh>
    <rPh sb="1" eb="3">
      <t>セイビ</t>
    </rPh>
    <rPh sb="3" eb="6">
      <t>コウフキン</t>
    </rPh>
    <phoneticPr fontId="9"/>
  </si>
  <si>
    <t>一般林道</t>
    <rPh sb="0" eb="2">
      <t>イッパン</t>
    </rPh>
    <rPh sb="2" eb="4">
      <t>リンドウ</t>
    </rPh>
    <phoneticPr fontId="9"/>
  </si>
  <si>
    <t>国庫補助</t>
    <rPh sb="0" eb="2">
      <t>コッコ</t>
    </rPh>
    <rPh sb="2" eb="4">
      <t>ホジョ</t>
    </rPh>
    <phoneticPr fontId="9"/>
  </si>
  <si>
    <t>補 助 林 道</t>
    <rPh sb="0" eb="3">
      <t>ホジョ</t>
    </rPh>
    <rPh sb="4" eb="7">
      <t>リンドウ</t>
    </rPh>
    <phoneticPr fontId="9"/>
  </si>
  <si>
    <t>民 有 林 林 道</t>
    <rPh sb="0" eb="5">
      <t>ミンユウリン</t>
    </rPh>
    <rPh sb="6" eb="9">
      <t>リンドウ</t>
    </rPh>
    <phoneticPr fontId="9"/>
  </si>
  <si>
    <t>6
(24)</t>
    <phoneticPr fontId="9"/>
  </si>
  <si>
    <t>5
(23)</t>
    <phoneticPr fontId="9"/>
  </si>
  <si>
    <t>4
(22)</t>
  </si>
  <si>
    <t>3
(21)</t>
  </si>
  <si>
    <t>R2
(20)</t>
    <phoneticPr fontId="9"/>
  </si>
  <si>
    <t>27
(15)</t>
  </si>
  <si>
    <t>22
(10)</t>
  </si>
  <si>
    <t>17
(05)</t>
  </si>
  <si>
    <t>H12年
(2000)</t>
    <rPh sb="3" eb="4">
      <t>ネン</t>
    </rPh>
    <phoneticPr fontId="9"/>
  </si>
  <si>
    <t>(単位：km)</t>
  </si>
  <si>
    <t>10　林道開設(新設)量</t>
    <rPh sb="3" eb="5">
      <t>リンドウ</t>
    </rPh>
    <rPh sb="5" eb="7">
      <t>カイセツ</t>
    </rPh>
    <rPh sb="8" eb="10">
      <t>シンセツ</t>
    </rPh>
    <rPh sb="11" eb="12">
      <t>リョウ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</si>
</sst>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#,##0_ ;[Red]\-#,##0\ "/>
    <numFmt numFmtId="178" formatCode="0_ "/>
    <numFmt numFmtId="179" formatCode="#,###,###,##0\ ;@\ 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ＤＦ平成ゴシック体W5"/>
      <family val="2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5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2" fillId="0" borderId="0" xfId="2" applyFont="1"/>
    <xf numFmtId="0" fontId="4" fillId="0" borderId="0" xfId="2" applyFont="1"/>
    <xf numFmtId="176" fontId="2" fillId="0" borderId="0" xfId="2" applyNumberFormat="1" applyFont="1"/>
    <xf numFmtId="177" fontId="2" fillId="0" borderId="0" xfId="2" applyNumberFormat="1" applyFont="1"/>
    <xf numFmtId="0" fontId="6" fillId="0" borderId="0" xfId="3" applyFont="1">
      <alignment vertical="center"/>
    </xf>
    <xf numFmtId="0" fontId="7" fillId="0" borderId="0" xfId="2" applyFont="1"/>
    <xf numFmtId="177" fontId="10" fillId="0" borderId="2" xfId="4" applyNumberFormat="1" applyFont="1" applyFill="1" applyBorder="1" applyAlignment="1">
      <alignment vertical="center"/>
    </xf>
    <xf numFmtId="0" fontId="4" fillId="2" borderId="0" xfId="2" applyFont="1" applyFill="1"/>
    <xf numFmtId="177" fontId="10" fillId="0" borderId="6" xfId="4" applyNumberFormat="1" applyFont="1" applyFill="1" applyBorder="1" applyAlignment="1">
      <alignment vertical="center"/>
    </xf>
    <xf numFmtId="177" fontId="10" fillId="0" borderId="8" xfId="4" applyNumberFormat="1" applyFont="1" applyFill="1" applyBorder="1" applyAlignment="1">
      <alignment vertical="center"/>
    </xf>
    <xf numFmtId="177" fontId="10" fillId="0" borderId="7" xfId="4" applyNumberFormat="1" applyFont="1" applyFill="1" applyBorder="1" applyAlignment="1">
      <alignment horizontal="right" vertical="center"/>
    </xf>
    <xf numFmtId="179" fontId="10" fillId="0" borderId="7" xfId="4" applyNumberFormat="1" applyFont="1" applyFill="1" applyBorder="1" applyAlignment="1">
      <alignment horizontal="right" vertical="center"/>
    </xf>
    <xf numFmtId="176" fontId="10" fillId="0" borderId="2" xfId="1" applyNumberFormat="1" applyFont="1" applyFill="1" applyBorder="1" applyAlignment="1">
      <alignment vertical="center"/>
    </xf>
    <xf numFmtId="177" fontId="10" fillId="0" borderId="7" xfId="4" applyNumberFormat="1" applyFont="1" applyFill="1" applyBorder="1" applyAlignment="1">
      <alignment vertical="center"/>
    </xf>
    <xf numFmtId="176" fontId="10" fillId="0" borderId="7" xfId="1" applyNumberFormat="1" applyFont="1" applyFill="1" applyBorder="1" applyAlignment="1">
      <alignment vertical="center"/>
    </xf>
    <xf numFmtId="176" fontId="10" fillId="0" borderId="6" xfId="1" applyNumberFormat="1" applyFont="1" applyFill="1" applyBorder="1" applyAlignment="1">
      <alignment vertical="center"/>
    </xf>
    <xf numFmtId="0" fontId="4" fillId="0" borderId="0" xfId="2" applyFont="1" applyAlignment="1">
      <alignment vertical="center"/>
    </xf>
    <xf numFmtId="0" fontId="10" fillId="0" borderId="0" xfId="2" applyFont="1" applyAlignment="1">
      <alignment horizontal="right" vertical="center"/>
    </xf>
    <xf numFmtId="0" fontId="4" fillId="0" borderId="0" xfId="2" applyFont="1" applyAlignment="1">
      <alignment horizontal="right" vertical="center"/>
    </xf>
    <xf numFmtId="0" fontId="11" fillId="0" borderId="0" xfId="2" applyFont="1"/>
    <xf numFmtId="0" fontId="8" fillId="0" borderId="1" xfId="2" applyFont="1" applyBorder="1" applyAlignment="1">
      <alignment horizontal="left" vertical="top" wrapText="1"/>
    </xf>
    <xf numFmtId="0" fontId="4" fillId="0" borderId="5" xfId="2" applyFont="1" applyFill="1" applyBorder="1"/>
    <xf numFmtId="0" fontId="4" fillId="0" borderId="4" xfId="2" applyFont="1" applyFill="1" applyBorder="1"/>
    <xf numFmtId="0" fontId="4" fillId="0" borderId="3" xfId="2" applyFont="1" applyFill="1" applyBorder="1"/>
    <xf numFmtId="0" fontId="4" fillId="0" borderId="2" xfId="2" applyFont="1" applyFill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textRotation="255"/>
    </xf>
    <xf numFmtId="0" fontId="4" fillId="0" borderId="11" xfId="2" applyFont="1" applyFill="1" applyBorder="1" applyAlignment="1">
      <alignment horizontal="distributed" vertical="center"/>
    </xf>
    <xf numFmtId="176" fontId="10" fillId="0" borderId="6" xfId="2" applyNumberFormat="1" applyFont="1" applyFill="1" applyBorder="1" applyAlignment="1">
      <alignment vertical="center"/>
    </xf>
    <xf numFmtId="0" fontId="4" fillId="0" borderId="7" xfId="2" applyFont="1" applyFill="1" applyBorder="1" applyAlignment="1">
      <alignment horizontal="center" vertical="center" textRotation="255"/>
    </xf>
    <xf numFmtId="0" fontId="4" fillId="0" borderId="10" xfId="2" applyFont="1" applyFill="1" applyBorder="1" applyAlignment="1">
      <alignment horizontal="distributed" vertical="center"/>
    </xf>
    <xf numFmtId="0" fontId="10" fillId="0" borderId="7" xfId="0" applyFont="1" applyFill="1" applyBorder="1" applyAlignment="1">
      <alignment horizontal="right" vertical="center"/>
    </xf>
    <xf numFmtId="0" fontId="4" fillId="0" borderId="9" xfId="2" applyFont="1" applyFill="1" applyBorder="1" applyAlignment="1">
      <alignment horizontal="distributed" vertical="center"/>
    </xf>
    <xf numFmtId="0" fontId="4" fillId="0" borderId="8" xfId="2" applyFont="1" applyFill="1" applyBorder="1" applyAlignment="1">
      <alignment horizontal="center" vertical="center" textRotation="255"/>
    </xf>
    <xf numFmtId="0" fontId="4" fillId="0" borderId="5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distributed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0" xfId="2" applyFont="1" applyFill="1" applyAlignment="1">
      <alignment horizontal="distributed" vertical="center"/>
    </xf>
    <xf numFmtId="176" fontId="10" fillId="0" borderId="8" xfId="0" applyNumberFormat="1" applyFont="1" applyFill="1" applyBorder="1" applyAlignment="1">
      <alignment vertical="center"/>
    </xf>
    <xf numFmtId="176" fontId="10" fillId="0" borderId="6" xfId="0" applyNumberFormat="1" applyFont="1" applyFill="1" applyBorder="1" applyAlignment="1">
      <alignment vertical="center"/>
    </xf>
    <xf numFmtId="0" fontId="4" fillId="0" borderId="5" xfId="2" applyFont="1" applyFill="1" applyBorder="1" applyAlignment="1">
      <alignment horizontal="distributed" vertical="center"/>
    </xf>
    <xf numFmtId="0" fontId="4" fillId="0" borderId="4" xfId="2" applyFont="1" applyFill="1" applyBorder="1" applyAlignment="1">
      <alignment horizontal="distributed" vertical="center"/>
    </xf>
    <xf numFmtId="0" fontId="4" fillId="0" borderId="3" xfId="2" applyFont="1" applyFill="1" applyBorder="1" applyAlignment="1">
      <alignment horizontal="distributed" vertical="center"/>
    </xf>
    <xf numFmtId="178" fontId="10" fillId="0" borderId="2" xfId="0" applyNumberFormat="1" applyFont="1" applyFill="1" applyBorder="1" applyAlignment="1">
      <alignment horizontal="right"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176" fontId="10" fillId="0" borderId="2" xfId="0" applyNumberFormat="1" applyFont="1" applyFill="1" applyBorder="1" applyAlignment="1">
      <alignment vertical="center"/>
    </xf>
  </cellXfs>
  <cellStyles count="6">
    <cellStyle name="桁区切り" xfId="1" builtinId="6"/>
    <cellStyle name="桁区切り 2" xfId="4" xr:uid="{5C49571E-75E0-493F-9763-CCD71A72C7CD}"/>
    <cellStyle name="標準" xfId="0" builtinId="0"/>
    <cellStyle name="標準 8" xfId="3" xr:uid="{F6BA1362-5395-465F-85B9-F4DD1F5A2404}"/>
    <cellStyle name="標準_１９参考付表【差し替え版】" xfId="2" xr:uid="{65030A7D-16E3-434B-BACE-0AFCF5550779}"/>
    <cellStyle name="標準_Ｈ１８作業依頼" xfId="5" xr:uid="{4E0EA648-4085-48A4-9367-7A25C3CAF8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1529C-6AC5-42AF-989D-C83939639B76}">
  <sheetPr>
    <tabColor rgb="FF0070C0"/>
    <pageSetUpPr fitToPage="1"/>
  </sheetPr>
  <dimension ref="A1:N24"/>
  <sheetViews>
    <sheetView showGridLines="0" tabSelected="1" zoomScaleNormal="100" zoomScaleSheetLayoutView="90" workbookViewId="0"/>
  </sheetViews>
  <sheetFormatPr defaultRowHeight="13.5"/>
  <cols>
    <col min="1" max="3" width="2.25" style="2" customWidth="1"/>
    <col min="4" max="4" width="15.875" style="2" customWidth="1"/>
    <col min="5" max="8" width="7.25" style="2" customWidth="1"/>
    <col min="9" max="13" width="7.25" style="1" customWidth="1"/>
    <col min="14" max="257" width="9" style="1"/>
    <col min="258" max="260" width="2.25" style="1" customWidth="1"/>
    <col min="261" max="261" width="14.125" style="1" customWidth="1"/>
    <col min="262" max="269" width="7.25" style="1" customWidth="1"/>
    <col min="270" max="513" width="9" style="1"/>
    <col min="514" max="516" width="2.25" style="1" customWidth="1"/>
    <col min="517" max="517" width="14.125" style="1" customWidth="1"/>
    <col min="518" max="525" width="7.25" style="1" customWidth="1"/>
    <col min="526" max="769" width="9" style="1"/>
    <col min="770" max="772" width="2.25" style="1" customWidth="1"/>
    <col min="773" max="773" width="14.125" style="1" customWidth="1"/>
    <col min="774" max="781" width="7.25" style="1" customWidth="1"/>
    <col min="782" max="1025" width="9" style="1"/>
    <col min="1026" max="1028" width="2.25" style="1" customWidth="1"/>
    <col min="1029" max="1029" width="14.125" style="1" customWidth="1"/>
    <col min="1030" max="1037" width="7.25" style="1" customWidth="1"/>
    <col min="1038" max="1281" width="9" style="1"/>
    <col min="1282" max="1284" width="2.25" style="1" customWidth="1"/>
    <col min="1285" max="1285" width="14.125" style="1" customWidth="1"/>
    <col min="1286" max="1293" width="7.25" style="1" customWidth="1"/>
    <col min="1294" max="1537" width="9" style="1"/>
    <col min="1538" max="1540" width="2.25" style="1" customWidth="1"/>
    <col min="1541" max="1541" width="14.125" style="1" customWidth="1"/>
    <col min="1542" max="1549" width="7.25" style="1" customWidth="1"/>
    <col min="1550" max="1793" width="9" style="1"/>
    <col min="1794" max="1796" width="2.25" style="1" customWidth="1"/>
    <col min="1797" max="1797" width="14.125" style="1" customWidth="1"/>
    <col min="1798" max="1805" width="7.25" style="1" customWidth="1"/>
    <col min="1806" max="2049" width="9" style="1"/>
    <col min="2050" max="2052" width="2.25" style="1" customWidth="1"/>
    <col min="2053" max="2053" width="14.125" style="1" customWidth="1"/>
    <col min="2054" max="2061" width="7.25" style="1" customWidth="1"/>
    <col min="2062" max="2305" width="9" style="1"/>
    <col min="2306" max="2308" width="2.25" style="1" customWidth="1"/>
    <col min="2309" max="2309" width="14.125" style="1" customWidth="1"/>
    <col min="2310" max="2317" width="7.25" style="1" customWidth="1"/>
    <col min="2318" max="2561" width="9" style="1"/>
    <col min="2562" max="2564" width="2.25" style="1" customWidth="1"/>
    <col min="2565" max="2565" width="14.125" style="1" customWidth="1"/>
    <col min="2566" max="2573" width="7.25" style="1" customWidth="1"/>
    <col min="2574" max="2817" width="9" style="1"/>
    <col min="2818" max="2820" width="2.25" style="1" customWidth="1"/>
    <col min="2821" max="2821" width="14.125" style="1" customWidth="1"/>
    <col min="2822" max="2829" width="7.25" style="1" customWidth="1"/>
    <col min="2830" max="3073" width="9" style="1"/>
    <col min="3074" max="3076" width="2.25" style="1" customWidth="1"/>
    <col min="3077" max="3077" width="14.125" style="1" customWidth="1"/>
    <col min="3078" max="3085" width="7.25" style="1" customWidth="1"/>
    <col min="3086" max="3329" width="9" style="1"/>
    <col min="3330" max="3332" width="2.25" style="1" customWidth="1"/>
    <col min="3333" max="3333" width="14.125" style="1" customWidth="1"/>
    <col min="3334" max="3341" width="7.25" style="1" customWidth="1"/>
    <col min="3342" max="3585" width="9" style="1"/>
    <col min="3586" max="3588" width="2.25" style="1" customWidth="1"/>
    <col min="3589" max="3589" width="14.125" style="1" customWidth="1"/>
    <col min="3590" max="3597" width="7.25" style="1" customWidth="1"/>
    <col min="3598" max="3841" width="9" style="1"/>
    <col min="3842" max="3844" width="2.25" style="1" customWidth="1"/>
    <col min="3845" max="3845" width="14.125" style="1" customWidth="1"/>
    <col min="3846" max="3853" width="7.25" style="1" customWidth="1"/>
    <col min="3854" max="4097" width="9" style="1"/>
    <col min="4098" max="4100" width="2.25" style="1" customWidth="1"/>
    <col min="4101" max="4101" width="14.125" style="1" customWidth="1"/>
    <col min="4102" max="4109" width="7.25" style="1" customWidth="1"/>
    <col min="4110" max="4353" width="9" style="1"/>
    <col min="4354" max="4356" width="2.25" style="1" customWidth="1"/>
    <col min="4357" max="4357" width="14.125" style="1" customWidth="1"/>
    <col min="4358" max="4365" width="7.25" style="1" customWidth="1"/>
    <col min="4366" max="4609" width="9" style="1"/>
    <col min="4610" max="4612" width="2.25" style="1" customWidth="1"/>
    <col min="4613" max="4613" width="14.125" style="1" customWidth="1"/>
    <col min="4614" max="4621" width="7.25" style="1" customWidth="1"/>
    <col min="4622" max="4865" width="9" style="1"/>
    <col min="4866" max="4868" width="2.25" style="1" customWidth="1"/>
    <col min="4869" max="4869" width="14.125" style="1" customWidth="1"/>
    <col min="4870" max="4877" width="7.25" style="1" customWidth="1"/>
    <col min="4878" max="5121" width="9" style="1"/>
    <col min="5122" max="5124" width="2.25" style="1" customWidth="1"/>
    <col min="5125" max="5125" width="14.125" style="1" customWidth="1"/>
    <col min="5126" max="5133" width="7.25" style="1" customWidth="1"/>
    <col min="5134" max="5377" width="9" style="1"/>
    <col min="5378" max="5380" width="2.25" style="1" customWidth="1"/>
    <col min="5381" max="5381" width="14.125" style="1" customWidth="1"/>
    <col min="5382" max="5389" width="7.25" style="1" customWidth="1"/>
    <col min="5390" max="5633" width="9" style="1"/>
    <col min="5634" max="5636" width="2.25" style="1" customWidth="1"/>
    <col min="5637" max="5637" width="14.125" style="1" customWidth="1"/>
    <col min="5638" max="5645" width="7.25" style="1" customWidth="1"/>
    <col min="5646" max="5889" width="9" style="1"/>
    <col min="5890" max="5892" width="2.25" style="1" customWidth="1"/>
    <col min="5893" max="5893" width="14.125" style="1" customWidth="1"/>
    <col min="5894" max="5901" width="7.25" style="1" customWidth="1"/>
    <col min="5902" max="6145" width="9" style="1"/>
    <col min="6146" max="6148" width="2.25" style="1" customWidth="1"/>
    <col min="6149" max="6149" width="14.125" style="1" customWidth="1"/>
    <col min="6150" max="6157" width="7.25" style="1" customWidth="1"/>
    <col min="6158" max="6401" width="9" style="1"/>
    <col min="6402" max="6404" width="2.25" style="1" customWidth="1"/>
    <col min="6405" max="6405" width="14.125" style="1" customWidth="1"/>
    <col min="6406" max="6413" width="7.25" style="1" customWidth="1"/>
    <col min="6414" max="6657" width="9" style="1"/>
    <col min="6658" max="6660" width="2.25" style="1" customWidth="1"/>
    <col min="6661" max="6661" width="14.125" style="1" customWidth="1"/>
    <col min="6662" max="6669" width="7.25" style="1" customWidth="1"/>
    <col min="6670" max="6913" width="9" style="1"/>
    <col min="6914" max="6916" width="2.25" style="1" customWidth="1"/>
    <col min="6917" max="6917" width="14.125" style="1" customWidth="1"/>
    <col min="6918" max="6925" width="7.25" style="1" customWidth="1"/>
    <col min="6926" max="7169" width="9" style="1"/>
    <col min="7170" max="7172" width="2.25" style="1" customWidth="1"/>
    <col min="7173" max="7173" width="14.125" style="1" customWidth="1"/>
    <col min="7174" max="7181" width="7.25" style="1" customWidth="1"/>
    <col min="7182" max="7425" width="9" style="1"/>
    <col min="7426" max="7428" width="2.25" style="1" customWidth="1"/>
    <col min="7429" max="7429" width="14.125" style="1" customWidth="1"/>
    <col min="7430" max="7437" width="7.25" style="1" customWidth="1"/>
    <col min="7438" max="7681" width="9" style="1"/>
    <col min="7682" max="7684" width="2.25" style="1" customWidth="1"/>
    <col min="7685" max="7685" width="14.125" style="1" customWidth="1"/>
    <col min="7686" max="7693" width="7.25" style="1" customWidth="1"/>
    <col min="7694" max="7937" width="9" style="1"/>
    <col min="7938" max="7940" width="2.25" style="1" customWidth="1"/>
    <col min="7941" max="7941" width="14.125" style="1" customWidth="1"/>
    <col min="7942" max="7949" width="7.25" style="1" customWidth="1"/>
    <col min="7950" max="8193" width="9" style="1"/>
    <col min="8194" max="8196" width="2.25" style="1" customWidth="1"/>
    <col min="8197" max="8197" width="14.125" style="1" customWidth="1"/>
    <col min="8198" max="8205" width="7.25" style="1" customWidth="1"/>
    <col min="8206" max="8449" width="9" style="1"/>
    <col min="8450" max="8452" width="2.25" style="1" customWidth="1"/>
    <col min="8453" max="8453" width="14.125" style="1" customWidth="1"/>
    <col min="8454" max="8461" width="7.25" style="1" customWidth="1"/>
    <col min="8462" max="8705" width="9" style="1"/>
    <col min="8706" max="8708" width="2.25" style="1" customWidth="1"/>
    <col min="8709" max="8709" width="14.125" style="1" customWidth="1"/>
    <col min="8710" max="8717" width="7.25" style="1" customWidth="1"/>
    <col min="8718" max="8961" width="9" style="1"/>
    <col min="8962" max="8964" width="2.25" style="1" customWidth="1"/>
    <col min="8965" max="8965" width="14.125" style="1" customWidth="1"/>
    <col min="8966" max="8973" width="7.25" style="1" customWidth="1"/>
    <col min="8974" max="9217" width="9" style="1"/>
    <col min="9218" max="9220" width="2.25" style="1" customWidth="1"/>
    <col min="9221" max="9221" width="14.125" style="1" customWidth="1"/>
    <col min="9222" max="9229" width="7.25" style="1" customWidth="1"/>
    <col min="9230" max="9473" width="9" style="1"/>
    <col min="9474" max="9476" width="2.25" style="1" customWidth="1"/>
    <col min="9477" max="9477" width="14.125" style="1" customWidth="1"/>
    <col min="9478" max="9485" width="7.25" style="1" customWidth="1"/>
    <col min="9486" max="9729" width="9" style="1"/>
    <col min="9730" max="9732" width="2.25" style="1" customWidth="1"/>
    <col min="9733" max="9733" width="14.125" style="1" customWidth="1"/>
    <col min="9734" max="9741" width="7.25" style="1" customWidth="1"/>
    <col min="9742" max="9985" width="9" style="1"/>
    <col min="9986" max="9988" width="2.25" style="1" customWidth="1"/>
    <col min="9989" max="9989" width="14.125" style="1" customWidth="1"/>
    <col min="9990" max="9997" width="7.25" style="1" customWidth="1"/>
    <col min="9998" max="10241" width="9" style="1"/>
    <col min="10242" max="10244" width="2.25" style="1" customWidth="1"/>
    <col min="10245" max="10245" width="14.125" style="1" customWidth="1"/>
    <col min="10246" max="10253" width="7.25" style="1" customWidth="1"/>
    <col min="10254" max="10497" width="9" style="1"/>
    <col min="10498" max="10500" width="2.25" style="1" customWidth="1"/>
    <col min="10501" max="10501" width="14.125" style="1" customWidth="1"/>
    <col min="10502" max="10509" width="7.25" style="1" customWidth="1"/>
    <col min="10510" max="10753" width="9" style="1"/>
    <col min="10754" max="10756" width="2.25" style="1" customWidth="1"/>
    <col min="10757" max="10757" width="14.125" style="1" customWidth="1"/>
    <col min="10758" max="10765" width="7.25" style="1" customWidth="1"/>
    <col min="10766" max="11009" width="9" style="1"/>
    <col min="11010" max="11012" width="2.25" style="1" customWidth="1"/>
    <col min="11013" max="11013" width="14.125" style="1" customWidth="1"/>
    <col min="11014" max="11021" width="7.25" style="1" customWidth="1"/>
    <col min="11022" max="11265" width="9" style="1"/>
    <col min="11266" max="11268" width="2.25" style="1" customWidth="1"/>
    <col min="11269" max="11269" width="14.125" style="1" customWidth="1"/>
    <col min="11270" max="11277" width="7.25" style="1" customWidth="1"/>
    <col min="11278" max="11521" width="9" style="1"/>
    <col min="11522" max="11524" width="2.25" style="1" customWidth="1"/>
    <col min="11525" max="11525" width="14.125" style="1" customWidth="1"/>
    <col min="11526" max="11533" width="7.25" style="1" customWidth="1"/>
    <col min="11534" max="11777" width="9" style="1"/>
    <col min="11778" max="11780" width="2.25" style="1" customWidth="1"/>
    <col min="11781" max="11781" width="14.125" style="1" customWidth="1"/>
    <col min="11782" max="11789" width="7.25" style="1" customWidth="1"/>
    <col min="11790" max="12033" width="9" style="1"/>
    <col min="12034" max="12036" width="2.25" style="1" customWidth="1"/>
    <col min="12037" max="12037" width="14.125" style="1" customWidth="1"/>
    <col min="12038" max="12045" width="7.25" style="1" customWidth="1"/>
    <col min="12046" max="12289" width="9" style="1"/>
    <col min="12290" max="12292" width="2.25" style="1" customWidth="1"/>
    <col min="12293" max="12293" width="14.125" style="1" customWidth="1"/>
    <col min="12294" max="12301" width="7.25" style="1" customWidth="1"/>
    <col min="12302" max="12545" width="9" style="1"/>
    <col min="12546" max="12548" width="2.25" style="1" customWidth="1"/>
    <col min="12549" max="12549" width="14.125" style="1" customWidth="1"/>
    <col min="12550" max="12557" width="7.25" style="1" customWidth="1"/>
    <col min="12558" max="12801" width="9" style="1"/>
    <col min="12802" max="12804" width="2.25" style="1" customWidth="1"/>
    <col min="12805" max="12805" width="14.125" style="1" customWidth="1"/>
    <col min="12806" max="12813" width="7.25" style="1" customWidth="1"/>
    <col min="12814" max="13057" width="9" style="1"/>
    <col min="13058" max="13060" width="2.25" style="1" customWidth="1"/>
    <col min="13061" max="13061" width="14.125" style="1" customWidth="1"/>
    <col min="13062" max="13069" width="7.25" style="1" customWidth="1"/>
    <col min="13070" max="13313" width="9" style="1"/>
    <col min="13314" max="13316" width="2.25" style="1" customWidth="1"/>
    <col min="13317" max="13317" width="14.125" style="1" customWidth="1"/>
    <col min="13318" max="13325" width="7.25" style="1" customWidth="1"/>
    <col min="13326" max="13569" width="9" style="1"/>
    <col min="13570" max="13572" width="2.25" style="1" customWidth="1"/>
    <col min="13573" max="13573" width="14.125" style="1" customWidth="1"/>
    <col min="13574" max="13581" width="7.25" style="1" customWidth="1"/>
    <col min="13582" max="13825" width="9" style="1"/>
    <col min="13826" max="13828" width="2.25" style="1" customWidth="1"/>
    <col min="13829" max="13829" width="14.125" style="1" customWidth="1"/>
    <col min="13830" max="13837" width="7.25" style="1" customWidth="1"/>
    <col min="13838" max="14081" width="9" style="1"/>
    <col min="14082" max="14084" width="2.25" style="1" customWidth="1"/>
    <col min="14085" max="14085" width="14.125" style="1" customWidth="1"/>
    <col min="14086" max="14093" width="7.25" style="1" customWidth="1"/>
    <col min="14094" max="14337" width="9" style="1"/>
    <col min="14338" max="14340" width="2.25" style="1" customWidth="1"/>
    <col min="14341" max="14341" width="14.125" style="1" customWidth="1"/>
    <col min="14342" max="14349" width="7.25" style="1" customWidth="1"/>
    <col min="14350" max="14593" width="9" style="1"/>
    <col min="14594" max="14596" width="2.25" style="1" customWidth="1"/>
    <col min="14597" max="14597" width="14.125" style="1" customWidth="1"/>
    <col min="14598" max="14605" width="7.25" style="1" customWidth="1"/>
    <col min="14606" max="14849" width="9" style="1"/>
    <col min="14850" max="14852" width="2.25" style="1" customWidth="1"/>
    <col min="14853" max="14853" width="14.125" style="1" customWidth="1"/>
    <col min="14854" max="14861" width="7.25" style="1" customWidth="1"/>
    <col min="14862" max="15105" width="9" style="1"/>
    <col min="15106" max="15108" width="2.25" style="1" customWidth="1"/>
    <col min="15109" max="15109" width="14.125" style="1" customWidth="1"/>
    <col min="15110" max="15117" width="7.25" style="1" customWidth="1"/>
    <col min="15118" max="15361" width="9" style="1"/>
    <col min="15362" max="15364" width="2.25" style="1" customWidth="1"/>
    <col min="15365" max="15365" width="14.125" style="1" customWidth="1"/>
    <col min="15366" max="15373" width="7.25" style="1" customWidth="1"/>
    <col min="15374" max="15617" width="9" style="1"/>
    <col min="15618" max="15620" width="2.25" style="1" customWidth="1"/>
    <col min="15621" max="15621" width="14.125" style="1" customWidth="1"/>
    <col min="15622" max="15629" width="7.25" style="1" customWidth="1"/>
    <col min="15630" max="15873" width="9" style="1"/>
    <col min="15874" max="15876" width="2.25" style="1" customWidth="1"/>
    <col min="15877" max="15877" width="14.125" style="1" customWidth="1"/>
    <col min="15878" max="15885" width="7.25" style="1" customWidth="1"/>
    <col min="15886" max="16129" width="9" style="1"/>
    <col min="16130" max="16132" width="2.25" style="1" customWidth="1"/>
    <col min="16133" max="16133" width="14.125" style="1" customWidth="1"/>
    <col min="16134" max="16141" width="7.25" style="1" customWidth="1"/>
    <col min="16142" max="16384" width="9" style="1"/>
  </cols>
  <sheetData>
    <row r="1" spans="1:13" ht="17.25">
      <c r="A1" s="20" t="s">
        <v>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s="17" customFormat="1" ht="12.95" customHeight="1">
      <c r="H2" s="19"/>
      <c r="I2" s="19"/>
      <c r="J2" s="19"/>
      <c r="K2" s="18"/>
      <c r="L2" s="18"/>
      <c r="M2" s="18" t="s">
        <v>31</v>
      </c>
    </row>
    <row r="3" spans="1:13" s="2" customFormat="1" ht="23.1" customHeight="1">
      <c r="A3" s="22"/>
      <c r="B3" s="23"/>
      <c r="C3" s="23"/>
      <c r="D3" s="24"/>
      <c r="E3" s="25" t="s">
        <v>30</v>
      </c>
      <c r="F3" s="25" t="s">
        <v>29</v>
      </c>
      <c r="G3" s="25" t="s">
        <v>28</v>
      </c>
      <c r="H3" s="25" t="s">
        <v>27</v>
      </c>
      <c r="I3" s="26" t="s">
        <v>26</v>
      </c>
      <c r="J3" s="26" t="s">
        <v>25</v>
      </c>
      <c r="K3" s="26" t="s">
        <v>24</v>
      </c>
      <c r="L3" s="26" t="s">
        <v>23</v>
      </c>
      <c r="M3" s="26" t="s">
        <v>22</v>
      </c>
    </row>
    <row r="4" spans="1:13" s="2" customFormat="1" ht="11.45" customHeight="1">
      <c r="A4" s="27" t="s">
        <v>21</v>
      </c>
      <c r="B4" s="27" t="s">
        <v>20</v>
      </c>
      <c r="C4" s="27" t="s">
        <v>19</v>
      </c>
      <c r="D4" s="28" t="s">
        <v>18</v>
      </c>
      <c r="E4" s="9">
        <v>714</v>
      </c>
      <c r="F4" s="9">
        <v>387.38600000000002</v>
      </c>
      <c r="G4" s="9">
        <v>224</v>
      </c>
      <c r="H4" s="9">
        <v>153.38900000000001</v>
      </c>
      <c r="I4" s="29">
        <v>131.58500000000001</v>
      </c>
      <c r="J4" s="16">
        <v>124.636</v>
      </c>
      <c r="K4" s="16">
        <f>(78516+823+25856)/1000</f>
        <v>105.19499999999999</v>
      </c>
      <c r="L4" s="16">
        <v>100.417</v>
      </c>
      <c r="M4" s="16">
        <f>(73956+0+19567)*1/1000</f>
        <v>93.522999999999996</v>
      </c>
    </row>
    <row r="5" spans="1:13" s="2" customFormat="1" ht="11.45" customHeight="1">
      <c r="A5" s="30"/>
      <c r="B5" s="30"/>
      <c r="C5" s="30"/>
      <c r="D5" s="31" t="s">
        <v>17</v>
      </c>
      <c r="E5" s="12" t="s">
        <v>6</v>
      </c>
      <c r="F5" s="14">
        <v>14.510999999999999</v>
      </c>
      <c r="G5" s="14">
        <v>80</v>
      </c>
      <c r="H5" s="14">
        <v>67.427999999999997</v>
      </c>
      <c r="I5" s="14">
        <v>42.790999999999997</v>
      </c>
      <c r="J5" s="15">
        <v>32.057000000000002</v>
      </c>
      <c r="K5" s="15">
        <f>(32828/1000)</f>
        <v>32.828000000000003</v>
      </c>
      <c r="L5" s="15">
        <v>30.994</v>
      </c>
      <c r="M5" s="15">
        <f>26083*1/1000</f>
        <v>26.082999999999998</v>
      </c>
    </row>
    <row r="6" spans="1:13" s="2" customFormat="1" ht="11.45" customHeight="1">
      <c r="A6" s="30"/>
      <c r="B6" s="30"/>
      <c r="C6" s="30"/>
      <c r="D6" s="31" t="s">
        <v>16</v>
      </c>
      <c r="E6" s="14">
        <v>3</v>
      </c>
      <c r="F6" s="14">
        <v>1.3080000000000001</v>
      </c>
      <c r="G6" s="12" t="s">
        <v>6</v>
      </c>
      <c r="H6" s="12" t="s">
        <v>6</v>
      </c>
      <c r="I6" s="11" t="s">
        <v>7</v>
      </c>
      <c r="J6" s="32" t="s">
        <v>6</v>
      </c>
      <c r="K6" s="32" t="s">
        <v>6</v>
      </c>
      <c r="L6" s="32" t="s">
        <v>6</v>
      </c>
      <c r="M6" s="32" t="s">
        <v>6</v>
      </c>
    </row>
    <row r="7" spans="1:13" s="2" customFormat="1" ht="11.45" customHeight="1">
      <c r="A7" s="30"/>
      <c r="B7" s="30"/>
      <c r="C7" s="30"/>
      <c r="D7" s="31" t="s">
        <v>15</v>
      </c>
      <c r="E7" s="14">
        <v>39</v>
      </c>
      <c r="F7" s="14">
        <v>13.365</v>
      </c>
      <c r="G7" s="12" t="s">
        <v>6</v>
      </c>
      <c r="H7" s="12" t="s">
        <v>6</v>
      </c>
      <c r="I7" s="11" t="s">
        <v>7</v>
      </c>
      <c r="J7" s="32" t="s">
        <v>6</v>
      </c>
      <c r="K7" s="32" t="s">
        <v>6</v>
      </c>
      <c r="L7" s="32" t="s">
        <v>6</v>
      </c>
      <c r="M7" s="32" t="s">
        <v>6</v>
      </c>
    </row>
    <row r="8" spans="1:13" s="2" customFormat="1" ht="11.45" customHeight="1">
      <c r="A8" s="30"/>
      <c r="B8" s="30"/>
      <c r="C8" s="30"/>
      <c r="D8" s="31" t="s">
        <v>14</v>
      </c>
      <c r="E8" s="14">
        <v>54</v>
      </c>
      <c r="F8" s="14">
        <v>6.3540000000000001</v>
      </c>
      <c r="G8" s="12" t="s">
        <v>7</v>
      </c>
      <c r="H8" s="12" t="s">
        <v>6</v>
      </c>
      <c r="I8" s="11" t="s">
        <v>7</v>
      </c>
      <c r="J8" s="32" t="s">
        <v>6</v>
      </c>
      <c r="K8" s="32" t="s">
        <v>6</v>
      </c>
      <c r="L8" s="32" t="s">
        <v>6</v>
      </c>
      <c r="M8" s="32" t="s">
        <v>6</v>
      </c>
    </row>
    <row r="9" spans="1:13" s="2" customFormat="1" ht="11.45" customHeight="1">
      <c r="A9" s="30"/>
      <c r="B9" s="30"/>
      <c r="C9" s="30"/>
      <c r="D9" s="31" t="s">
        <v>13</v>
      </c>
      <c r="E9" s="14">
        <v>8</v>
      </c>
      <c r="F9" s="14">
        <v>1.248</v>
      </c>
      <c r="G9" s="12" t="s">
        <v>6</v>
      </c>
      <c r="H9" s="12" t="s">
        <v>6</v>
      </c>
      <c r="I9" s="11" t="s">
        <v>7</v>
      </c>
      <c r="J9" s="32" t="s">
        <v>6</v>
      </c>
      <c r="K9" s="32" t="s">
        <v>6</v>
      </c>
      <c r="L9" s="32" t="s">
        <v>6</v>
      </c>
      <c r="M9" s="32" t="s">
        <v>6</v>
      </c>
    </row>
    <row r="10" spans="1:13" s="2" customFormat="1" ht="11.45" customHeight="1">
      <c r="A10" s="30"/>
      <c r="B10" s="30"/>
      <c r="C10" s="30"/>
      <c r="D10" s="33" t="s">
        <v>12</v>
      </c>
      <c r="E10" s="14">
        <v>14</v>
      </c>
      <c r="F10" s="10">
        <v>0.83899999999999997</v>
      </c>
      <c r="G10" s="12" t="s">
        <v>6</v>
      </c>
      <c r="H10" s="12" t="s">
        <v>6</v>
      </c>
      <c r="I10" s="11" t="s">
        <v>7</v>
      </c>
      <c r="J10" s="32" t="s">
        <v>6</v>
      </c>
      <c r="K10" s="32" t="s">
        <v>6</v>
      </c>
      <c r="L10" s="32" t="s">
        <v>6</v>
      </c>
      <c r="M10" s="32" t="s">
        <v>6</v>
      </c>
    </row>
    <row r="11" spans="1:13" s="2" customFormat="1" ht="11.45" customHeight="1">
      <c r="A11" s="30"/>
      <c r="B11" s="30"/>
      <c r="C11" s="34"/>
      <c r="D11" s="35" t="s">
        <v>11</v>
      </c>
      <c r="E11" s="7">
        <v>832</v>
      </c>
      <c r="F11" s="7">
        <v>425.01100000000002</v>
      </c>
      <c r="G11" s="7">
        <v>305</v>
      </c>
      <c r="H11" s="7">
        <v>220.81700000000001</v>
      </c>
      <c r="I11" s="7">
        <v>174.376</v>
      </c>
      <c r="J11" s="13">
        <v>156.69299999999998</v>
      </c>
      <c r="K11" s="13">
        <f>SUM(K4:K10)</f>
        <v>138.023</v>
      </c>
      <c r="L11" s="13">
        <v>131.411</v>
      </c>
      <c r="M11" s="13">
        <f>M4+M5</f>
        <v>119.60599999999999</v>
      </c>
    </row>
    <row r="12" spans="1:13" s="2" customFormat="1" ht="11.45" customHeight="1">
      <c r="A12" s="30"/>
      <c r="B12" s="30"/>
      <c r="C12" s="36" t="s">
        <v>10</v>
      </c>
      <c r="D12" s="36"/>
      <c r="E12" s="7">
        <v>199</v>
      </c>
      <c r="F12" s="7">
        <v>75.917000000000002</v>
      </c>
      <c r="G12" s="7">
        <v>29</v>
      </c>
      <c r="H12" s="7">
        <v>13.356999999999999</v>
      </c>
      <c r="I12" s="7">
        <v>4.9219999999999997</v>
      </c>
      <c r="J12" s="13">
        <v>3.0259999999999998</v>
      </c>
      <c r="K12" s="13">
        <f>(3450/1000)</f>
        <v>3.45</v>
      </c>
      <c r="L12" s="13">
        <v>4.4960000000000004</v>
      </c>
      <c r="M12" s="13">
        <f>2886*1/1000</f>
        <v>2.8860000000000001</v>
      </c>
    </row>
    <row r="13" spans="1:13" s="2" customFormat="1" ht="11.45" customHeight="1">
      <c r="A13" s="30"/>
      <c r="B13" s="34"/>
      <c r="C13" s="37" t="s">
        <v>9</v>
      </c>
      <c r="D13" s="37"/>
      <c r="E13" s="7">
        <v>1031</v>
      </c>
      <c r="F13" s="7">
        <v>500.928</v>
      </c>
      <c r="G13" s="7">
        <v>334</v>
      </c>
      <c r="H13" s="7">
        <v>234.17400000000001</v>
      </c>
      <c r="I13" s="7">
        <v>179.298</v>
      </c>
      <c r="J13" s="13">
        <v>159.71899999999999</v>
      </c>
      <c r="K13" s="13">
        <f>K11+K12</f>
        <v>141.47299999999998</v>
      </c>
      <c r="L13" s="13">
        <v>135.90700000000001</v>
      </c>
      <c r="M13" s="13">
        <f>SUM(M11:M12)</f>
        <v>122.49199999999999</v>
      </c>
    </row>
    <row r="14" spans="1:13" s="2" customFormat="1" ht="11.45" customHeight="1">
      <c r="A14" s="30"/>
      <c r="B14" s="38" t="s">
        <v>8</v>
      </c>
      <c r="C14" s="38"/>
      <c r="D14" s="38"/>
      <c r="E14" s="12" t="s">
        <v>6</v>
      </c>
      <c r="F14" s="12" t="s">
        <v>6</v>
      </c>
      <c r="G14" s="12" t="s">
        <v>6</v>
      </c>
      <c r="H14" s="12" t="s">
        <v>6</v>
      </c>
      <c r="I14" s="11" t="s">
        <v>7</v>
      </c>
      <c r="J14" s="32" t="s">
        <v>6</v>
      </c>
      <c r="K14" s="32" t="s">
        <v>6</v>
      </c>
      <c r="L14" s="32" t="s">
        <v>6</v>
      </c>
      <c r="M14" s="32" t="s">
        <v>6</v>
      </c>
    </row>
    <row r="15" spans="1:13" s="2" customFormat="1" ht="11.45" customHeight="1">
      <c r="A15" s="30"/>
      <c r="B15" s="38" t="s">
        <v>5</v>
      </c>
      <c r="C15" s="38"/>
      <c r="D15" s="38"/>
      <c r="E15" s="14">
        <v>57</v>
      </c>
      <c r="F15" s="10">
        <v>12.462</v>
      </c>
      <c r="G15" s="10">
        <v>3</v>
      </c>
      <c r="H15" s="10">
        <v>3.4540000000000002</v>
      </c>
      <c r="I15" s="10">
        <v>0.19500000000000001</v>
      </c>
      <c r="J15" s="39">
        <v>1.4410000000000001</v>
      </c>
      <c r="K15" s="39">
        <f>(566/1000)</f>
        <v>0.56599999999999995</v>
      </c>
      <c r="L15" s="39">
        <v>1.7</v>
      </c>
      <c r="M15" s="39">
        <f>194*1/1000</f>
        <v>0.19400000000000001</v>
      </c>
    </row>
    <row r="16" spans="1:13" s="2" customFormat="1" ht="11.45" customHeight="1">
      <c r="A16" s="30"/>
      <c r="B16" s="37" t="s">
        <v>4</v>
      </c>
      <c r="C16" s="37"/>
      <c r="D16" s="37"/>
      <c r="E16" s="7">
        <v>1088</v>
      </c>
      <c r="F16" s="7">
        <v>513.39</v>
      </c>
      <c r="G16" s="7">
        <v>337</v>
      </c>
      <c r="H16" s="7">
        <v>237.62799999999999</v>
      </c>
      <c r="I16" s="9">
        <v>179.49299999999999</v>
      </c>
      <c r="J16" s="40">
        <v>161.16</v>
      </c>
      <c r="K16" s="40">
        <f>SUM(K13:K15)</f>
        <v>142.03899999999999</v>
      </c>
      <c r="L16" s="40">
        <v>137.607</v>
      </c>
      <c r="M16" s="40">
        <f>SUM(M13+M15)</f>
        <v>122.68599999999999</v>
      </c>
    </row>
    <row r="17" spans="1:14" s="2" customFormat="1" ht="11.45" customHeight="1">
      <c r="A17" s="41" t="s">
        <v>3</v>
      </c>
      <c r="B17" s="42"/>
      <c r="C17" s="42"/>
      <c r="D17" s="43"/>
      <c r="E17" s="7">
        <v>99</v>
      </c>
      <c r="F17" s="7">
        <v>138</v>
      </c>
      <c r="G17" s="7">
        <v>97</v>
      </c>
      <c r="H17" s="7">
        <v>175.38499999999999</v>
      </c>
      <c r="I17" s="7">
        <v>117.98399999999999</v>
      </c>
      <c r="J17" s="44">
        <v>105.098</v>
      </c>
      <c r="K17" s="44">
        <f>(99393/1000)</f>
        <v>99.393000000000001</v>
      </c>
      <c r="L17" s="44">
        <v>77</v>
      </c>
      <c r="M17" s="44">
        <v>48</v>
      </c>
      <c r="N17" s="8"/>
    </row>
    <row r="18" spans="1:14" s="2" customFormat="1" ht="11.45" customHeight="1">
      <c r="A18" s="45" t="s">
        <v>2</v>
      </c>
      <c r="B18" s="46"/>
      <c r="C18" s="46"/>
      <c r="D18" s="47"/>
      <c r="E18" s="7">
        <v>1187</v>
      </c>
      <c r="F18" s="7">
        <v>651.39</v>
      </c>
      <c r="G18" s="7">
        <v>434</v>
      </c>
      <c r="H18" s="7">
        <v>413.01299999999998</v>
      </c>
      <c r="I18" s="7">
        <v>297.47699999999998</v>
      </c>
      <c r="J18" s="7">
        <v>266.25799999999998</v>
      </c>
      <c r="K18" s="7">
        <f>K17+K16</f>
        <v>241.43199999999999</v>
      </c>
      <c r="L18" s="7">
        <f>L17+L16</f>
        <v>214.607</v>
      </c>
      <c r="M18" s="7">
        <f>M17+M16</f>
        <v>170.68599999999998</v>
      </c>
    </row>
    <row r="19" spans="1:14" s="2" customFormat="1" ht="11.45" customHeight="1">
      <c r="A19" s="41" t="s">
        <v>1</v>
      </c>
      <c r="B19" s="42"/>
      <c r="C19" s="42"/>
      <c r="D19" s="43"/>
      <c r="E19" s="7">
        <v>1340</v>
      </c>
      <c r="F19" s="7">
        <v>567.44299999999998</v>
      </c>
      <c r="G19" s="7">
        <v>751</v>
      </c>
      <c r="H19" s="7">
        <v>230.24</v>
      </c>
      <c r="I19" s="7">
        <v>140.386</v>
      </c>
      <c r="J19" s="48">
        <v>133.33000000000001</v>
      </c>
      <c r="K19" s="48">
        <f>(126824/1000)</f>
        <v>126.824</v>
      </c>
      <c r="L19" s="48">
        <v>123</v>
      </c>
      <c r="M19" s="48">
        <f>107743*1/1000</f>
        <v>107.74299999999999</v>
      </c>
    </row>
    <row r="20" spans="1:14" s="6" customFormat="1" ht="77.25" customHeight="1">
      <c r="A20" s="21" t="s">
        <v>0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1:14" ht="9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3" spans="1:14">
      <c r="I23" s="4"/>
    </row>
    <row r="24" spans="1:14">
      <c r="I24" s="3"/>
    </row>
  </sheetData>
  <mergeCells count="12">
    <mergeCell ref="B15:D15"/>
    <mergeCell ref="B16:D16"/>
    <mergeCell ref="A20:M20"/>
    <mergeCell ref="A17:D17"/>
    <mergeCell ref="A18:D18"/>
    <mergeCell ref="A19:D19"/>
    <mergeCell ref="A4:A16"/>
    <mergeCell ref="B4:B13"/>
    <mergeCell ref="C4:C11"/>
    <mergeCell ref="C12:D12"/>
    <mergeCell ref="C13:D13"/>
    <mergeCell ref="B14:D14"/>
  </mergeCells>
  <phoneticPr fontId="3"/>
  <pageMargins left="0.59055118110236227" right="0.59055118110236227" top="0.39370078740157483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林道開設(新設)量</vt:lpstr>
      <vt:lpstr>'林道開設(新設)量'!Print_Area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2026-06-19T08:18:30Z</dcterms:created>
  <dcterms:modified xsi:type="dcterms:W3CDTF">2026-06-24T05:33:19Z</dcterms:modified>
</cp:coreProperties>
</file>