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20A5C06-8AAD-4979-B4BD-6F2337956375}" xr6:coauthVersionLast="47" xr6:coauthVersionMax="47" xr10:uidLastSave="{00000000-0000-0000-0000-000000000000}"/>
  <bookViews>
    <workbookView xWindow="-120" yWindow="-120" windowWidth="29040" windowHeight="15720" xr2:uid="{2FBB7928-7FB8-4496-B9EF-792307BE7407}"/>
  </bookViews>
  <sheets>
    <sheet name="資料Ⅲｰ40" sheetId="13" r:id="rId1"/>
  </sheets>
  <externalReferences>
    <externalReference r:id="rId2"/>
  </externalReferences>
  <definedNames>
    <definedName name="ピポット用データ">[1]!テーブル3[#All]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3" l="1"/>
  <c r="L30" i="13"/>
  <c r="F31" i="13"/>
  <c r="K29" i="13"/>
  <c r="K32" i="13"/>
  <c r="K30" i="13" l="1"/>
  <c r="J30" i="13"/>
  <c r="M30" i="13" s="1"/>
  <c r="J29" i="13"/>
  <c r="M29" i="13"/>
  <c r="L29" i="13"/>
  <c r="L28" i="13"/>
  <c r="K28" i="13"/>
  <c r="M28" i="13"/>
  <c r="J28" i="13"/>
  <c r="K27" i="13"/>
  <c r="L27" i="13" s="1"/>
  <c r="J27" i="13"/>
  <c r="M27" i="13" s="1"/>
  <c r="K26" i="13"/>
  <c r="L26" i="13" s="1"/>
  <c r="J26" i="13"/>
  <c r="M26" i="13" s="1"/>
  <c r="K25" i="13"/>
  <c r="L25" i="13" s="1"/>
  <c r="J25" i="13"/>
  <c r="K24" i="13"/>
  <c r="L24" i="13" s="1"/>
  <c r="J24" i="13"/>
  <c r="K23" i="13"/>
  <c r="L23" i="13" s="1"/>
  <c r="J23" i="13"/>
  <c r="M23" i="13" s="1"/>
  <c r="D22" i="13"/>
  <c r="C22" i="13"/>
  <c r="B22" i="13"/>
  <c r="C21" i="13"/>
  <c r="B21" i="13"/>
  <c r="K20" i="13"/>
  <c r="L20" i="13" s="1"/>
  <c r="E20" i="13"/>
  <c r="K19" i="13"/>
  <c r="L19" i="13" s="1"/>
  <c r="E19" i="13"/>
  <c r="M19" i="13" s="1"/>
  <c r="K18" i="13"/>
  <c r="L18" i="13" s="1"/>
  <c r="E18" i="13"/>
  <c r="M18" i="13" s="1"/>
  <c r="K17" i="13"/>
  <c r="L17" i="13" s="1"/>
  <c r="E17" i="13"/>
  <c r="M17" i="13" s="1"/>
  <c r="K16" i="13"/>
  <c r="L16" i="13" s="1"/>
  <c r="E16" i="13"/>
  <c r="M16" i="13" s="1"/>
  <c r="K15" i="13"/>
  <c r="L15" i="13" s="1"/>
  <c r="E15" i="13"/>
  <c r="K14" i="13"/>
  <c r="L14" i="13" s="1"/>
  <c r="E14" i="13"/>
  <c r="M14" i="13" s="1"/>
  <c r="K13" i="13"/>
  <c r="L13" i="13" s="1"/>
  <c r="E13" i="13"/>
  <c r="M13" i="13" s="1"/>
  <c r="K12" i="13"/>
  <c r="L12" i="13" s="1"/>
  <c r="E12" i="13"/>
  <c r="K11" i="13"/>
  <c r="L11" i="13" s="1"/>
  <c r="E11" i="13"/>
  <c r="M11" i="13" s="1"/>
  <c r="K10" i="13"/>
  <c r="L10" i="13" s="1"/>
  <c r="E10" i="13"/>
  <c r="M10" i="13" s="1"/>
  <c r="K9" i="13"/>
  <c r="L9" i="13" s="1"/>
  <c r="E9" i="13"/>
  <c r="M9" i="13" s="1"/>
  <c r="K8" i="13"/>
  <c r="L8" i="13" s="1"/>
  <c r="E8" i="13"/>
  <c r="M8" i="13" s="1"/>
  <c r="K7" i="13"/>
  <c r="L7" i="13" s="1"/>
  <c r="E7" i="13"/>
  <c r="K6" i="13"/>
  <c r="L6" i="13" s="1"/>
  <c r="E6" i="13"/>
  <c r="M6" i="13" s="1"/>
  <c r="K5" i="13"/>
  <c r="L5" i="13" s="1"/>
  <c r="E5" i="13"/>
  <c r="M5" i="13" s="1"/>
  <c r="M20" i="13" l="1"/>
  <c r="M25" i="13"/>
  <c r="M7" i="13"/>
  <c r="E21" i="13"/>
  <c r="M21" i="13" s="1"/>
  <c r="M15" i="13"/>
  <c r="M12" i="13"/>
  <c r="K21" i="13"/>
  <c r="L21" i="13" s="1"/>
  <c r="K22" i="13"/>
  <c r="L22" i="13" s="1"/>
  <c r="E22" i="13"/>
  <c r="M22" i="13" s="1"/>
  <c r="M24" i="13"/>
</calcChain>
</file>

<file path=xl/sharedStrings.xml><?xml version="1.0" encoding="utf-8"?>
<sst xmlns="http://schemas.openxmlformats.org/spreadsheetml/2006/main" count="27" uniqueCount="25">
  <si>
    <t>○集成材の供給量の推移</t>
    <phoneticPr fontId="5"/>
  </si>
  <si>
    <r>
      <t>（万m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）</t>
    </r>
    <rPh sb="1" eb="2">
      <t>マン</t>
    </rPh>
    <phoneticPr fontId="5"/>
  </si>
  <si>
    <t>年</t>
    <rPh sb="0" eb="1">
      <t>ネン</t>
    </rPh>
    <phoneticPr fontId="5"/>
  </si>
  <si>
    <t>国内生産（国産材）(～H28)</t>
    <rPh sb="0" eb="2">
      <t>コクナイ</t>
    </rPh>
    <rPh sb="2" eb="4">
      <t>セイサン</t>
    </rPh>
    <rPh sb="5" eb="8">
      <t>コクサンザイ</t>
    </rPh>
    <phoneticPr fontId="5"/>
  </si>
  <si>
    <t>国内生産（輸入材）(～H28)</t>
    <rPh sb="0" eb="2">
      <t>コクナイ</t>
    </rPh>
    <rPh sb="2" eb="4">
      <t>セイサン</t>
    </rPh>
    <rPh sb="5" eb="7">
      <t>ユニュウ</t>
    </rPh>
    <rPh sb="7" eb="8">
      <t>ザイ</t>
    </rPh>
    <phoneticPr fontId="5"/>
  </si>
  <si>
    <t>製品輸入</t>
    <rPh sb="0" eb="2">
      <t>セイヒン</t>
    </rPh>
    <rPh sb="2" eb="4">
      <t>ユニュウ</t>
    </rPh>
    <phoneticPr fontId="5"/>
  </si>
  <si>
    <t>計</t>
    <rPh sb="0" eb="1">
      <t>ケイ</t>
    </rPh>
    <phoneticPr fontId="5"/>
  </si>
  <si>
    <t>国内生産（国産材）(H29～)</t>
    <rPh sb="0" eb="2">
      <t>コクナイ</t>
    </rPh>
    <rPh sb="2" eb="4">
      <t>セイサン</t>
    </rPh>
    <rPh sb="5" eb="8">
      <t>コクサンザイ</t>
    </rPh>
    <phoneticPr fontId="5"/>
  </si>
  <si>
    <t>国内生産（輸入材）(H29～)</t>
    <rPh sb="0" eb="15">
      <t>ユニュウザイ</t>
    </rPh>
    <phoneticPr fontId="5"/>
  </si>
  <si>
    <t>国内生産（国産材と輸入材の混合）(H29～)</t>
    <rPh sb="0" eb="4">
      <t>コクナイセイサン</t>
    </rPh>
    <rPh sb="5" eb="8">
      <t>コクサンザイ</t>
    </rPh>
    <rPh sb="9" eb="11">
      <t>ユニュウ</t>
    </rPh>
    <rPh sb="11" eb="12">
      <t>ザイ</t>
    </rPh>
    <rPh sb="13" eb="15">
      <t>コンゴウ</t>
    </rPh>
    <phoneticPr fontId="5"/>
  </si>
  <si>
    <t>国内生産
小計</t>
    <rPh sb="0" eb="2">
      <t>コクナイ</t>
    </rPh>
    <rPh sb="2" eb="4">
      <t>セイサン</t>
    </rPh>
    <rPh sb="5" eb="7">
      <t>ショウケイ</t>
    </rPh>
    <phoneticPr fontId="5"/>
  </si>
  <si>
    <t>国内生産のうち国産材を
原料としたものの割合(右軸)</t>
    <rPh sb="0" eb="2">
      <t>コクナイ</t>
    </rPh>
    <rPh sb="2" eb="4">
      <t>セイサン</t>
    </rPh>
    <rPh sb="7" eb="10">
      <t>コクサンザイ</t>
    </rPh>
    <rPh sb="12" eb="14">
      <t>ゲンリョウ</t>
    </rPh>
    <rPh sb="20" eb="22">
      <t>ワリアイ</t>
    </rPh>
    <rPh sb="23" eb="25">
      <t>ミギジク</t>
    </rPh>
    <phoneticPr fontId="4"/>
  </si>
  <si>
    <t>需要量全体のうち国産材を
原料としたものの割合(右軸)</t>
    <rPh sb="13" eb="15">
      <t>ゲンリョウ</t>
    </rPh>
    <rPh sb="24" eb="26">
      <t>ミギジク</t>
    </rPh>
    <phoneticPr fontId="1"/>
  </si>
  <si>
    <t>H11
(1999)</t>
    <phoneticPr fontId="5"/>
  </si>
  <si>
    <t>17
(05)</t>
    <phoneticPr fontId="5"/>
  </si>
  <si>
    <t>22
(10)</t>
    <phoneticPr fontId="5"/>
  </si>
  <si>
    <t>27
(15)</t>
    <phoneticPr fontId="4"/>
  </si>
  <si>
    <t>29
(17)</t>
    <phoneticPr fontId="4"/>
  </si>
  <si>
    <t>R2
（20）</t>
    <phoneticPr fontId="4"/>
  </si>
  <si>
    <t>前年比</t>
    <rPh sb="0" eb="3">
      <t>ゼンネンヒ</t>
    </rPh>
    <phoneticPr fontId="4"/>
  </si>
  <si>
    <r>
      <t>注１：</t>
    </r>
    <r>
      <rPr>
        <sz val="11"/>
        <color theme="1"/>
        <rFont val="ＭＳ Ｐゴシック"/>
        <family val="3"/>
        <charset val="128"/>
      </rPr>
      <t>「国内生産（国産材）(～H28）」と「国内生産（輸入材）(～H28）」</t>
    </r>
    <r>
      <rPr>
        <sz val="11"/>
        <color theme="1"/>
        <rFont val="游ゴシック"/>
        <family val="2"/>
        <charset val="128"/>
        <scheme val="minor"/>
      </rPr>
      <t>は集成材原材料の地域別使用比率から試算した値。</t>
    </r>
    <phoneticPr fontId="5"/>
  </si>
  <si>
    <r>
      <t>資料：国内生産の集成材については、平成28(2016)年までは、日本集成材工業協同組合調べ。平成29(2017)年以降は、</t>
    </r>
    <r>
      <rPr>
        <sz val="11"/>
        <color indexed="8"/>
        <rFont val="ＭＳ Ｐゴシック"/>
        <family val="3"/>
        <charset val="128"/>
      </rPr>
      <t>農林水産省「木材需給報告書」。「製品輸入」については、財務省「貿易統計」。</t>
    </r>
    <rPh sb="3" eb="5">
      <t>コクナイ</t>
    </rPh>
    <rPh sb="5" eb="7">
      <t>セイサン</t>
    </rPh>
    <rPh sb="8" eb="11">
      <t>シュウセイザイ</t>
    </rPh>
    <rPh sb="17" eb="19">
      <t>ヘイセイ</t>
    </rPh>
    <rPh sb="27" eb="28">
      <t>ネン</t>
    </rPh>
    <rPh sb="46" eb="48">
      <t>ヘイセイ</t>
    </rPh>
    <rPh sb="56" eb="57">
      <t>ネン</t>
    </rPh>
    <rPh sb="57" eb="59">
      <t>イコウ</t>
    </rPh>
    <rPh sb="77" eb="79">
      <t>セイヒン</t>
    </rPh>
    <rPh sb="79" eb="81">
      <t>ユニュウ</t>
    </rPh>
    <phoneticPr fontId="5"/>
  </si>
  <si>
    <t>H12
(2000)</t>
    <phoneticPr fontId="5"/>
  </si>
  <si>
    <t>　 ２：平成29(2017)年以降の国産材を原料としたものの割合の算定には、国産材と輸入材の混合分も計上。</t>
    <phoneticPr fontId="5"/>
  </si>
  <si>
    <t>6
（24）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</si>
</sst>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);[Red]\(0.00\)"/>
    <numFmt numFmtId="177" formatCode="#,##0_);[Red]\(#,##0\)"/>
    <numFmt numFmtId="178" formatCode="0.0%"/>
    <numFmt numFmtId="179" formatCode="#,##0_ "/>
    <numFmt numFmtId="180" formatCode="#,##0.0_);[Red]\(#,##0.0\)"/>
    <numFmt numFmtId="181" formatCode="#,##0.00_);[Red]\(#,##0.00\)"/>
    <numFmt numFmtId="182" formatCode="#,##0_ ;[Red]\-#,##0\ "/>
    <numFmt numFmtId="183" formatCode="0.0_);[Red]\(0.0\)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7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/>
    <xf numFmtId="0" fontId="12" fillId="0" borderId="0"/>
  </cellStyleXfs>
  <cellXfs count="33">
    <xf numFmtId="0" fontId="0" fillId="0" borderId="0" xfId="0">
      <alignment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0" fontId="3" fillId="0" borderId="0" xfId="1" applyFont="1">
      <alignment vertical="center"/>
    </xf>
    <xf numFmtId="4" fontId="2" fillId="0" borderId="0" xfId="1" applyNumberFormat="1">
      <alignment vertical="center"/>
    </xf>
    <xf numFmtId="177" fontId="2" fillId="0" borderId="0" xfId="1" applyNumberFormat="1">
      <alignment vertical="center"/>
    </xf>
    <xf numFmtId="178" fontId="0" fillId="0" borderId="0" xfId="2" applyNumberFormat="1" applyFont="1">
      <alignment vertical="center"/>
    </xf>
    <xf numFmtId="179" fontId="2" fillId="0" borderId="0" xfId="1" applyNumberFormat="1">
      <alignment vertical="center"/>
    </xf>
    <xf numFmtId="9" fontId="2" fillId="0" borderId="0" xfId="1" applyNumberFormat="1">
      <alignment vertical="center"/>
    </xf>
    <xf numFmtId="176" fontId="2" fillId="0" borderId="0" xfId="2" applyNumberFormat="1" applyFont="1">
      <alignment vertical="center"/>
    </xf>
    <xf numFmtId="180" fontId="8" fillId="0" borderId="0" xfId="1" applyNumberFormat="1" applyFont="1">
      <alignment vertical="center"/>
    </xf>
    <xf numFmtId="9" fontId="2" fillId="0" borderId="0" xfId="2" applyFont="1">
      <alignment vertical="center"/>
    </xf>
    <xf numFmtId="9" fontId="2" fillId="0" borderId="0" xfId="2" applyFont="1" applyFill="1" applyBorder="1">
      <alignment vertical="center"/>
    </xf>
    <xf numFmtId="178" fontId="2" fillId="0" borderId="0" xfId="2" applyNumberFormat="1" applyFont="1" applyFill="1" applyBorder="1">
      <alignment vertical="center"/>
    </xf>
    <xf numFmtId="181" fontId="2" fillId="0" borderId="0" xfId="1" applyNumberFormat="1">
      <alignment vertical="center"/>
    </xf>
    <xf numFmtId="0" fontId="2" fillId="0" borderId="0" xfId="1" applyAlignment="1">
      <alignment horizontal="right" vertical="center"/>
    </xf>
    <xf numFmtId="0" fontId="11" fillId="0" borderId="0" xfId="1" applyFont="1">
      <alignment vertical="center"/>
    </xf>
    <xf numFmtId="0" fontId="7" fillId="0" borderId="1" xfId="1" applyFont="1" applyBorder="1" applyAlignment="1">
      <alignment horizontal="right" vertical="center" wrapText="1"/>
    </xf>
    <xf numFmtId="177" fontId="2" fillId="0" borderId="1" xfId="1" applyNumberFormat="1" applyBorder="1">
      <alignment vertical="center"/>
    </xf>
    <xf numFmtId="183" fontId="13" fillId="0" borderId="1" xfId="2" applyNumberFormat="1" applyFont="1" applyFill="1" applyBorder="1">
      <alignment vertical="center"/>
    </xf>
    <xf numFmtId="183" fontId="2" fillId="0" borderId="1" xfId="2" applyNumberFormat="1" applyFont="1" applyFill="1" applyBorder="1">
      <alignment vertical="center"/>
    </xf>
    <xf numFmtId="0" fontId="2" fillId="0" borderId="0" xfId="1" applyAlignment="1">
      <alignment horizontal="right" vertical="center" wrapText="1"/>
    </xf>
    <xf numFmtId="182" fontId="2" fillId="0" borderId="1" xfId="3" applyNumberFormat="1" applyFont="1" applyFill="1" applyBorder="1" applyAlignment="1">
      <alignment vertical="center"/>
    </xf>
    <xf numFmtId="176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 shrinkToFit="1"/>
    </xf>
    <xf numFmtId="0" fontId="2" fillId="0" borderId="2" xfId="1" applyBorder="1" applyAlignment="1">
      <alignment horizontal="center" vertical="center" shrinkToFit="1"/>
    </xf>
    <xf numFmtId="0" fontId="2" fillId="0" borderId="3" xfId="1" applyBorder="1" applyAlignment="1">
      <alignment horizontal="center" vertical="center" wrapText="1" shrinkToFit="1"/>
    </xf>
    <xf numFmtId="0" fontId="2" fillId="0" borderId="2" xfId="1" applyBorder="1" applyAlignment="1">
      <alignment horizontal="center" vertical="center" wrapText="1" shrinkToFit="1"/>
    </xf>
    <xf numFmtId="0" fontId="2" fillId="0" borderId="3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6">
    <cellStyle name="パーセント 2" xfId="2" xr:uid="{AA1A77E3-8B88-46D0-8333-2F106883AC35}"/>
    <cellStyle name="桁区切り 2" xfId="3" xr:uid="{26DF15A1-171A-43A8-B158-DED8B78E7CE4}"/>
    <cellStyle name="標準" xfId="0" builtinId="0"/>
    <cellStyle name="標準 2" xfId="1" xr:uid="{34649B50-C088-4A96-89A1-B7AAB17FFED1}"/>
    <cellStyle name="標準 2 2" xfId="4" xr:uid="{422F0FF6-F88F-4297-BA5A-F9D6B5D1E08F}"/>
    <cellStyle name="標準 2 2 2" xfId="5" xr:uid="{CBA63306-E0A0-4A75-B765-1A1DFE0D0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271572984503588E-2"/>
          <c:y val="8.9523810497506157E-2"/>
          <c:w val="0.85059740680936802"/>
          <c:h val="0.528265827081402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資料Ⅲｰ40!$B$3</c:f>
              <c:strCache>
                <c:ptCount val="1"/>
                <c:pt idx="0">
                  <c:v>国内生産（国産材）(～H28)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invertIfNegative val="0"/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EC-4D86-9F9B-9D592660C2A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C-4D86-9F9B-9D592660C2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C-4D86-9F9B-9D592660C2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C-4D86-9F9B-9D592660C2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C-4D86-9F9B-9D592660C2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C-4D86-9F9B-9D592660C2A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C-4D86-9F9B-9D592660C2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C-4D86-9F9B-9D592660C2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C-4D86-9F9B-9D592660C2A6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C-4D86-9F9B-9D592660C2A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C-4D86-9F9B-9D592660C2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C-4D86-9F9B-9D592660C2A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C-4D86-9F9B-9D592660C2A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C-4D86-9F9B-9D592660C2A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C-4D86-9F9B-9D592660C2A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EC-4D86-9F9B-9D592660C2A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EC-4D86-9F9B-9D592660C2A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EC-4D86-9F9B-9D592660C2A6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EC-4D86-9F9B-9D592660C2A6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EC-4D86-9F9B-9D592660C2A6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EC-4D86-9F9B-9D592660C2A6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資料Ⅲｰ40!$B$5:$B$22</c15:sqref>
                  </c15:fullRef>
                </c:ext>
              </c:extLst>
              <c:f>資料Ⅲｰ40!$B$6:$B$22</c:f>
              <c:numCache>
                <c:formatCode>#,##0_ ;[Red]\-#,##0\ </c:formatCode>
                <c:ptCount val="17"/>
                <c:pt idx="0">
                  <c:v>14.5</c:v>
                </c:pt>
                <c:pt idx="1" formatCode="#,##0_);[Red]\(#,##0\)">
                  <c:v>14.1</c:v>
                </c:pt>
                <c:pt idx="2" formatCode="#,##0_);[Red]\(#,##0\)">
                  <c:v>15.5</c:v>
                </c:pt>
                <c:pt idx="3" formatCode="#,##0_);[Red]\(#,##0\)">
                  <c:v>17.3</c:v>
                </c:pt>
                <c:pt idx="4" formatCode="#,##0_);[Red]\(#,##0\)">
                  <c:v>19.3</c:v>
                </c:pt>
                <c:pt idx="5" formatCode="#,##0_);[Red]\(#,##0\)">
                  <c:v>19.100000000000001</c:v>
                </c:pt>
                <c:pt idx="6" formatCode="#,##0_);[Red]\(#,##0\)">
                  <c:v>29.6</c:v>
                </c:pt>
                <c:pt idx="7" formatCode="#,##0_);[Red]\(#,##0\)">
                  <c:v>24.8</c:v>
                </c:pt>
                <c:pt idx="8" formatCode="#,##0_);[Red]\(#,##0\)">
                  <c:v>22.6</c:v>
                </c:pt>
                <c:pt idx="9" formatCode="#,##0_);[Red]\(#,##0\)">
                  <c:v>28.2</c:v>
                </c:pt>
                <c:pt idx="10" formatCode="#,##0_);[Red]\(#,##0\)">
                  <c:v>34.9</c:v>
                </c:pt>
                <c:pt idx="11" formatCode="#,##0_);[Red]\(#,##0\)">
                  <c:v>32.9</c:v>
                </c:pt>
                <c:pt idx="12" formatCode="#,##0_);[Red]\(#,##0\)">
                  <c:v>33.223199999999999</c:v>
                </c:pt>
                <c:pt idx="13" formatCode="#,##0_);[Red]\(#,##0\)">
                  <c:v>37.70485</c:v>
                </c:pt>
                <c:pt idx="14" formatCode="#,##0_);[Red]\(#,##0\)">
                  <c:v>37.942</c:v>
                </c:pt>
                <c:pt idx="15" formatCode="#,##0_);[Red]\(#,##0\)">
                  <c:v>35.479549999999996</c:v>
                </c:pt>
                <c:pt idx="16" formatCode="#,##0_);[Red]\(#,##0\)">
                  <c:v>37.183199999999999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EC-4D86-9F9B-9D592660C2A6}"/>
            </c:ext>
          </c:extLst>
        </c:ser>
        <c:ser>
          <c:idx val="1"/>
          <c:order val="1"/>
          <c:tx>
            <c:strRef>
              <c:f>資料Ⅲｰ40!$C$3:$C$4</c:f>
              <c:strCache>
                <c:ptCount val="2"/>
                <c:pt idx="0">
                  <c:v>国内生産（輸入材）(～H28)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EC-4D86-9F9B-9D592660C2A6}"/>
              </c:ext>
            </c:extLst>
          </c:dPt>
          <c:dLbls>
            <c:dLbl>
              <c:idx val="0"/>
              <c:layout>
                <c:manualLayout>
                  <c:x val="0"/>
                  <c:y val="1.33339912835593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0-4076-9435-72ED179329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EC-4D86-9F9B-9D592660C2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EC-4D86-9F9B-9D592660C2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EC-4D86-9F9B-9D592660C2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EC-4D86-9F9B-9D592660C2A6}"/>
                </c:ext>
              </c:extLst>
            </c:dLbl>
            <c:dLbl>
              <c:idx val="5"/>
              <c:layout>
                <c:manualLayout>
                  <c:x val="-2.9942212404047023E-17"/>
                  <c:y val="-2.66679825671187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40-4076-9435-72ED179329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EC-4D86-9F9B-9D592660C2A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EC-4D86-9F9B-9D592660C2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EC-4D86-9F9B-9D592660C2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EC-4D86-9F9B-9D592660C2A6}"/>
                </c:ext>
              </c:extLst>
            </c:dLbl>
            <c:dLbl>
              <c:idx val="10"/>
              <c:layout>
                <c:manualLayout>
                  <c:x val="-5.9884424808094045E-17"/>
                  <c:y val="2.222331880593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EC-4D86-9F9B-9D592660C2A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EC-4D86-9F9B-9D592660C2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EC-4D86-9F9B-9D592660C2A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EC-4D86-9F9B-9D592660C2A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EC-4D86-9F9B-9D592660C2A6}"/>
                </c:ext>
              </c:extLst>
            </c:dLbl>
            <c:dLbl>
              <c:idx val="15"/>
              <c:layout>
                <c:manualLayout>
                  <c:x val="3.2664609053497944E-3"/>
                  <c:y val="3.11126463283052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40-4076-9435-72ED1793299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EC-4D86-9F9B-9D592660C2A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EC-4D86-9F9B-9D592660C2A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EC-4D86-9F9B-9D592660C2A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EC-4D86-9F9B-9D592660C2A6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EC-4D86-9F9B-9D592660C2A6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EC-4D86-9F9B-9D592660C2A6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EC-4D86-9F9B-9D592660C2A6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資料Ⅲｰ40!$C$5:$C$22</c15:sqref>
                  </c15:fullRef>
                </c:ext>
              </c:extLst>
              <c:f>資料Ⅲｰ40!$C$6:$C$22</c:f>
              <c:numCache>
                <c:formatCode>#,##0_ ;[Red]\-#,##0\ </c:formatCode>
                <c:ptCount val="17"/>
                <c:pt idx="0">
                  <c:v>74.7</c:v>
                </c:pt>
                <c:pt idx="1" formatCode="#,##0_);[Red]\(#,##0\)">
                  <c:v>88.9</c:v>
                </c:pt>
                <c:pt idx="2" formatCode="#,##0_);[Red]\(#,##0\)">
                  <c:v>101.8</c:v>
                </c:pt>
                <c:pt idx="3" formatCode="#,##0_);[Red]\(#,##0\)">
                  <c:v>123.4</c:v>
                </c:pt>
                <c:pt idx="4" formatCode="#,##0_);[Red]\(#,##0\)">
                  <c:v>129.5</c:v>
                </c:pt>
                <c:pt idx="5" formatCode="#,##0_);[Red]\(#,##0\)">
                  <c:v>132.1</c:v>
                </c:pt>
                <c:pt idx="6" formatCode="#,##0_);[Red]\(#,##0\)">
                  <c:v>137.9</c:v>
                </c:pt>
                <c:pt idx="7" formatCode="#,##0_);[Red]\(#,##0\)">
                  <c:v>109.8</c:v>
                </c:pt>
                <c:pt idx="8" formatCode="#,##0_);[Red]\(#,##0\)">
                  <c:v>106.7</c:v>
                </c:pt>
                <c:pt idx="9" formatCode="#,##0_);[Red]\(#,##0\)">
                  <c:v>96.7</c:v>
                </c:pt>
                <c:pt idx="10" formatCode="#,##0_);[Red]\(#,##0\)">
                  <c:v>110.6</c:v>
                </c:pt>
                <c:pt idx="11" formatCode="#,##0_);[Red]\(#,##0\)">
                  <c:v>112.6</c:v>
                </c:pt>
                <c:pt idx="12" formatCode="#,##0_);[Red]\(#,##0\)">
                  <c:v>119.1768</c:v>
                </c:pt>
                <c:pt idx="13" formatCode="#,##0_);[Red]\(#,##0\)">
                  <c:v>126.94515</c:v>
                </c:pt>
                <c:pt idx="14" formatCode="#,##0_);[Red]\(#,##0\)">
                  <c:v>117.55800000000001</c:v>
                </c:pt>
                <c:pt idx="15" formatCode="#,##0_);[Red]\(#,##0\)">
                  <c:v>112.97045</c:v>
                </c:pt>
                <c:pt idx="16" formatCode="#,##0_);[Red]\(#,##0\)">
                  <c:v>117.74680000000001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0EC-4D86-9F9B-9D592660C2A6}"/>
            </c:ext>
          </c:extLst>
        </c:ser>
        <c:ser>
          <c:idx val="2"/>
          <c:order val="2"/>
          <c:tx>
            <c:strRef>
              <c:f>資料Ⅲｰ40!$D$3</c:f>
              <c:strCache>
                <c:ptCount val="1"/>
                <c:pt idx="0">
                  <c:v>製品輸入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30EC-4D86-9F9B-9D592660C2A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EC-4D86-9F9B-9D592660C2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EC-4D86-9F9B-9D592660C2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EC-4D86-9F9B-9D592660C2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EC-4D86-9F9B-9D592660C2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EC-4D86-9F9B-9D592660C2A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EC-4D86-9F9B-9D592660C2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EC-4D86-9F9B-9D592660C2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EC-4D86-9F9B-9D592660C2A6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EC-4D86-9F9B-9D592660C2A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EC-4D86-9F9B-9D592660C2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EC-4D86-9F9B-9D592660C2A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EC-4D86-9F9B-9D592660C2A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EC-4D86-9F9B-9D592660C2A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EC-4D86-9F9B-9D592660C2A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EC-4D86-9F9B-9D592660C2A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EC-4D86-9F9B-9D592660C2A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EC-4D86-9F9B-9D592660C2A6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EC-4D86-9F9B-9D592660C2A6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EC-4D86-9F9B-9D592660C2A6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EC-4D86-9F9B-9D592660C2A6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資料Ⅲｰ40!$D$5:$D$22</c15:sqref>
                  </c15:fullRef>
                </c:ext>
              </c:extLst>
              <c:f>資料Ⅲｰ40!$D$6:$D$22</c:f>
              <c:numCache>
                <c:formatCode>#,##0_ ;[Red]\-#,##0\ </c:formatCode>
                <c:ptCount val="17"/>
                <c:pt idx="0">
                  <c:v>55.1</c:v>
                </c:pt>
                <c:pt idx="1" formatCode="#,##0_);[Red]\(#,##0\)">
                  <c:v>60.6</c:v>
                </c:pt>
                <c:pt idx="2" formatCode="#,##0_);[Red]\(#,##0\)">
                  <c:v>64.7</c:v>
                </c:pt>
                <c:pt idx="3" formatCode="#,##0_);[Red]\(#,##0\)">
                  <c:v>72.400000000000006</c:v>
                </c:pt>
                <c:pt idx="4" formatCode="#,##0_);[Red]\(#,##0\)">
                  <c:v>79.2</c:v>
                </c:pt>
                <c:pt idx="5" formatCode="#,##0_);[Red]\(#,##0\)">
                  <c:v>83.3</c:v>
                </c:pt>
                <c:pt idx="6" formatCode="#,##0_);[Red]\(#,##0\)">
                  <c:v>97.1</c:v>
                </c:pt>
                <c:pt idx="7" formatCode="#,##0_);[Red]\(#,##0\)">
                  <c:v>81.400000000000006</c:v>
                </c:pt>
                <c:pt idx="8" formatCode="#,##0_);[Red]\(#,##0\)">
                  <c:v>53.4</c:v>
                </c:pt>
                <c:pt idx="9" formatCode="#,##0_);[Red]\(#,##0\)">
                  <c:v>56.2</c:v>
                </c:pt>
                <c:pt idx="10" formatCode="#,##0_);[Red]\(#,##0\)">
                  <c:v>69.099999999999994</c:v>
                </c:pt>
                <c:pt idx="11" formatCode="#,##0_);[Red]\(#,##0\)">
                  <c:v>81.5</c:v>
                </c:pt>
                <c:pt idx="12" formatCode="#,##0_);[Red]\(#,##0\)">
                  <c:v>79.599999999999994</c:v>
                </c:pt>
                <c:pt idx="13" formatCode="#,##0_);[Red]\(#,##0\)">
                  <c:v>88.3</c:v>
                </c:pt>
                <c:pt idx="14" formatCode="#,##0_);[Red]\(#,##0\)">
                  <c:v>83.6</c:v>
                </c:pt>
                <c:pt idx="15" formatCode="#,##0_);[Red]\(#,##0\)">
                  <c:v>81.8</c:v>
                </c:pt>
                <c:pt idx="16" formatCode="#,##0_);[Red]\(#,##0\)">
                  <c:v>88.524300000000011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30EC-4D86-9F9B-9D592660C2A6}"/>
            </c:ext>
          </c:extLst>
        </c:ser>
        <c:ser>
          <c:idx val="3"/>
          <c:order val="3"/>
          <c:tx>
            <c:strRef>
              <c:f>資料Ⅲｰ40!$E$3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EC-4D86-9F9B-9D592660C2A6}"/>
                </c:ext>
              </c:extLst>
            </c:dLbl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EC-4D86-9F9B-9D592660C2A6}"/>
                </c:ext>
              </c:extLst>
            </c:dLbl>
            <c:dLbl>
              <c:idx val="1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EC-4D86-9F9B-9D592660C2A6}"/>
                </c:ext>
              </c:extLst>
            </c:dLbl>
            <c:dLbl>
              <c:idx val="1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EC-4D86-9F9B-9D592660C2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資料Ⅲｰ40!$E$5:$E$22</c15:sqref>
                  </c15:fullRef>
                </c:ext>
              </c:extLst>
              <c:f>資料Ⅲｰ40!$E$6:$E$22</c:f>
              <c:numCache>
                <c:formatCode>#,##0_);[Red]\(#,##0\)</c:formatCode>
                <c:ptCount val="17"/>
                <c:pt idx="0">
                  <c:v>144.30000000000001</c:v>
                </c:pt>
                <c:pt idx="1">
                  <c:v>163.6</c:v>
                </c:pt>
                <c:pt idx="2">
                  <c:v>182</c:v>
                </c:pt>
                <c:pt idx="3">
                  <c:v>213.10000000000002</c:v>
                </c:pt>
                <c:pt idx="4">
                  <c:v>228</c:v>
                </c:pt>
                <c:pt idx="5">
                  <c:v>234.5</c:v>
                </c:pt>
                <c:pt idx="6">
                  <c:v>264.60000000000002</c:v>
                </c:pt>
                <c:pt idx="7">
                  <c:v>216</c:v>
                </c:pt>
                <c:pt idx="8">
                  <c:v>182.70000000000002</c:v>
                </c:pt>
                <c:pt idx="9">
                  <c:v>181.10000000000002</c:v>
                </c:pt>
                <c:pt idx="10">
                  <c:v>214.6</c:v>
                </c:pt>
                <c:pt idx="11">
                  <c:v>227</c:v>
                </c:pt>
                <c:pt idx="12">
                  <c:v>232</c:v>
                </c:pt>
                <c:pt idx="13">
                  <c:v>252.95</c:v>
                </c:pt>
                <c:pt idx="14">
                  <c:v>239.1</c:v>
                </c:pt>
                <c:pt idx="15">
                  <c:v>230.25</c:v>
                </c:pt>
                <c:pt idx="16">
                  <c:v>243.45430000000002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資料Ⅲｰ40!$E$5</c15:sqref>
                  <c15:dLbl>
                    <c:idx val="-1"/>
                    <c:dLblPos val="inBase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2A8-416F-99C2-C4F4D1F67E8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4A-30EC-4D86-9F9B-9D592660C2A6}"/>
            </c:ext>
          </c:extLst>
        </c:ser>
        <c:ser>
          <c:idx val="4"/>
          <c:order val="4"/>
          <c:tx>
            <c:strRef>
              <c:f>資料Ⅲｰ40!$F$3:$F$4</c:f>
              <c:strCache>
                <c:ptCount val="2"/>
                <c:pt idx="0">
                  <c:v>国内生産（国産材）(H29～)</c:v>
                </c:pt>
              </c:strCache>
            </c:strRef>
          </c:tx>
          <c:spPr>
            <a:solidFill>
              <a:srgbClr val="77933C"/>
            </a:solidFill>
            <a:ln w="25400">
              <a:noFill/>
            </a:ln>
          </c:spPr>
          <c:invertIfNegative val="0"/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B-30EC-4D86-9F9B-9D592660C2A6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C-30EC-4D86-9F9B-9D592660C2A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D-30EC-4D86-9F9B-9D592660C2A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E-30EC-4D86-9F9B-9D592660C2A6}"/>
              </c:ext>
            </c:extLst>
          </c:dPt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EC-4D86-9F9B-9D592660C2A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EC-4D86-9F9B-9D592660C2A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0-4076-9435-72ED17932993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ED-4937-834F-AECCC3D1A33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51-4109-BF58-E29CB9841777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EC-4D86-9F9B-9D592660C2A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資料Ⅲｰ40!$F$5:$F$30</c15:sqref>
                  </c15:fullRef>
                </c:ext>
              </c:extLst>
              <c:f>資料Ⅲｰ40!$F$6:$F$30</c:f>
              <c:numCache>
                <c:formatCode>#,##0_);[Red]\(#,##0\)</c:formatCode>
                <c:ptCount val="25"/>
                <c:pt idx="17">
                  <c:v>53.9</c:v>
                </c:pt>
                <c:pt idx="18">
                  <c:v>66.7</c:v>
                </c:pt>
                <c:pt idx="19">
                  <c:v>65.5</c:v>
                </c:pt>
                <c:pt idx="20">
                  <c:v>45.9</c:v>
                </c:pt>
                <c:pt idx="21">
                  <c:v>64.900000000000006</c:v>
                </c:pt>
                <c:pt idx="22">
                  <c:v>67.900000000000006</c:v>
                </c:pt>
                <c:pt idx="23">
                  <c:v>67.8</c:v>
                </c:pt>
                <c:pt idx="24">
                  <c:v>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1-30EC-4D86-9F9B-9D592660C2A6}"/>
            </c:ext>
          </c:extLst>
        </c:ser>
        <c:ser>
          <c:idx val="6"/>
          <c:order val="5"/>
          <c:tx>
            <c:strRef>
              <c:f>資料Ⅲｰ40!$H$3</c:f>
              <c:strCache>
                <c:ptCount val="1"/>
                <c:pt idx="0">
                  <c:v>国内生産（国産材と輸入材の混合）(H29～)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effectLst/>
          </c:spPr>
          <c:invertIfNegative val="0"/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2-30EC-4D86-9F9B-9D592660C2A6}"/>
              </c:ext>
            </c:extLst>
          </c:dPt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EC-4D86-9F9B-9D592660C2A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EC-4D86-9F9B-9D592660C2A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40-4076-9435-72ED17932993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ED-4937-834F-AECCC3D1A33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1-4109-BF58-E29CB9841777}"/>
                </c:ext>
              </c:extLst>
            </c:dLbl>
            <c:dLbl>
              <c:idx val="37"/>
              <c:layout>
                <c:manualLayout>
                  <c:x val="-1.5489232270413957E-3"/>
                  <c:y val="2.23991234301021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EC-4D86-9F9B-9D592660C2A6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EC-4D86-9F9B-9D592660C2A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資料Ⅲｰ40!$H$5:$H$30</c15:sqref>
                  </c15:fullRef>
                </c:ext>
              </c:extLst>
              <c:f>資料Ⅲｰ40!$H$6:$H$30</c:f>
              <c:numCache>
                <c:formatCode>#,##0_);[Red]\(#,##0\)</c:formatCode>
                <c:ptCount val="25"/>
                <c:pt idx="17">
                  <c:v>12.7</c:v>
                </c:pt>
                <c:pt idx="18">
                  <c:v>13.5</c:v>
                </c:pt>
                <c:pt idx="19">
                  <c:v>10.199999999999999</c:v>
                </c:pt>
                <c:pt idx="20">
                  <c:v>11.2</c:v>
                </c:pt>
                <c:pt idx="21">
                  <c:v>13.7</c:v>
                </c:pt>
                <c:pt idx="22">
                  <c:v>10.199999999999999</c:v>
                </c:pt>
                <c:pt idx="23">
                  <c:v>9.1</c:v>
                </c:pt>
                <c:pt idx="2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7-30EC-4D86-9F9B-9D592660C2A6}"/>
            </c:ext>
          </c:extLst>
        </c:ser>
        <c:ser>
          <c:idx val="5"/>
          <c:order val="6"/>
          <c:tx>
            <c:strRef>
              <c:f>資料Ⅲｰ40!$G$3</c:f>
              <c:strCache>
                <c:ptCount val="1"/>
                <c:pt idx="0">
                  <c:v>国内生産（輸入材）(H29～)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8-30EC-4D86-9F9B-9D592660C2A6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9-30EC-4D86-9F9B-9D592660C2A6}"/>
              </c:ext>
            </c:extLst>
          </c:dPt>
          <c:dLbls>
            <c:dLbl>
              <c:idx val="17"/>
              <c:layout>
                <c:manualLayout>
                  <c:x val="0"/>
                  <c:y val="4.4446637611864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40-4076-9435-72ED1793299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EC-4D86-9F9B-9D592660C2A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EC-4D86-9F9B-9D592660C2A6}"/>
                </c:ext>
              </c:extLst>
            </c:dLbl>
            <c:dLbl>
              <c:idx val="20"/>
              <c:layout>
                <c:manualLayout>
                  <c:x val="0"/>
                  <c:y val="4.4446637611864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40-4076-9435-72ED17932993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40-4076-9435-72ED17932993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ED-4937-834F-AECCC3D1A33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1-4109-BF58-E29CB9841777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EC-4D86-9F9B-9D592660C2A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資料Ⅲｰ40!$G$5:$G$30</c15:sqref>
                  </c15:fullRef>
                </c:ext>
              </c:extLst>
              <c:f>資料Ⅲｰ40!$G$6:$G$30</c:f>
              <c:numCache>
                <c:formatCode>#,##0_);[Red]\(#,##0\)</c:formatCode>
                <c:ptCount val="25"/>
                <c:pt idx="17">
                  <c:v>130.5</c:v>
                </c:pt>
                <c:pt idx="18">
                  <c:v>112.1</c:v>
                </c:pt>
                <c:pt idx="19">
                  <c:v>116.3</c:v>
                </c:pt>
                <c:pt idx="20">
                  <c:v>116.9</c:v>
                </c:pt>
                <c:pt idx="21">
                  <c:v>119.6</c:v>
                </c:pt>
                <c:pt idx="22">
                  <c:v>87.8</c:v>
                </c:pt>
                <c:pt idx="23">
                  <c:v>90.6</c:v>
                </c:pt>
                <c:pt idx="2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30EC-4D86-9F9B-9D592660C2A6}"/>
            </c:ext>
          </c:extLst>
        </c:ser>
        <c:ser>
          <c:idx val="7"/>
          <c:order val="7"/>
          <c:tx>
            <c:strRef>
              <c:f>資料Ⅲｰ40!$I$3</c:f>
              <c:strCache>
                <c:ptCount val="1"/>
                <c:pt idx="0">
                  <c:v>製品輸入</c:v>
                </c:pt>
              </c:strCache>
            </c:strRef>
          </c:tx>
          <c:spPr>
            <a:solidFill>
              <a:srgbClr val="FF99CC"/>
            </a:solidFill>
          </c:spPr>
          <c:invertIfNegative val="0"/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E-30EC-4D86-9F9B-9D592660C2A6}"/>
              </c:ext>
            </c:extLst>
          </c:dPt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EC-4D86-9F9B-9D592660C2A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EC-4D86-9F9B-9D592660C2A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EC-4D86-9F9B-9D592660C2A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ED-4937-834F-AECCC3D1A33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ED-4937-834F-AECCC3D1A33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EC-4D86-9F9B-9D592660C2A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資料Ⅲｰ40!$I$5:$I$30</c15:sqref>
                  </c15:fullRef>
                </c:ext>
              </c:extLst>
              <c:f>資料Ⅲｰ40!$I$6:$I$30</c:f>
              <c:numCache>
                <c:formatCode>#,##0_);[Red]\(#,##0\)</c:formatCode>
                <c:ptCount val="25"/>
                <c:pt idx="17">
                  <c:v>98.334900000000005</c:v>
                </c:pt>
                <c:pt idx="18">
                  <c:v>93.642700000000005</c:v>
                </c:pt>
                <c:pt idx="19">
                  <c:v>97.251599999999996</c:v>
                </c:pt>
                <c:pt idx="20">
                  <c:v>102.2225</c:v>
                </c:pt>
                <c:pt idx="21">
                  <c:v>96.710800000000006</c:v>
                </c:pt>
                <c:pt idx="22">
                  <c:v>103.95659999999999</c:v>
                </c:pt>
                <c:pt idx="23">
                  <c:v>64.993099999999998</c:v>
                </c:pt>
                <c:pt idx="24">
                  <c:v>76.870800000000003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4-30EC-4D86-9F9B-9D592660C2A6}"/>
            </c:ext>
          </c:extLst>
        </c:ser>
        <c:ser>
          <c:idx val="8"/>
          <c:order val="8"/>
          <c:tx>
            <c:strRef>
              <c:f>資料Ⅲｰ40!$J$3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effectLst/>
          </c:spPr>
          <c:invertIfNegative val="0"/>
          <c:dPt>
            <c:idx val="37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66-30EC-4D86-9F9B-9D592660C2A6}"/>
              </c:ext>
            </c:extLst>
          </c:dPt>
          <c:dPt>
            <c:idx val="39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68-30EC-4D86-9F9B-9D592660C2A6}"/>
              </c:ext>
            </c:extLst>
          </c:dPt>
          <c:dPt>
            <c:idx val="41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6A-30EC-4D86-9F9B-9D592660C2A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B-30EC-4D86-9F9B-9D592660C2A6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C-30EC-4D86-9F9B-9D592660C2A6}"/>
              </c:ext>
            </c:extLst>
          </c:dPt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EC-4D86-9F9B-9D592660C2A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EC-4D86-9F9B-9D592660C2A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40-4076-9435-72ED17932993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40-4076-9435-72ED17932993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ED-4937-834F-AECCC3D1A33E}"/>
                </c:ext>
              </c:extLst>
            </c:dLbl>
            <c:dLbl>
              <c:idx val="24"/>
              <c:layout>
                <c:manualLayout>
                  <c:x val="-2.4498456790123459E-3"/>
                  <c:y val="0.126795822910683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1-4109-BF58-E29CB9841777}"/>
                </c:ext>
              </c:extLst>
            </c:dLbl>
            <c:dLbl>
              <c:idx val="37"/>
              <c:layout>
                <c:manualLayout>
                  <c:x val="1.5910603446229966E-3"/>
                  <c:y val="5.4692720494100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EC-4D86-9F9B-9D592660C2A6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EC-4D86-9F9B-9D592660C2A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EC-4D86-9F9B-9D592660C2A6}"/>
                </c:ext>
              </c:extLst>
            </c:dLbl>
            <c:dLbl>
              <c:idx val="43"/>
              <c:layout>
                <c:manualLayout>
                  <c:x val="4.2331469560033947E-4"/>
                  <c:y val="9.99158673589124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EC-4D86-9F9B-9D592660C2A6}"/>
                </c:ext>
              </c:extLst>
            </c:dLbl>
            <c:dLbl>
              <c:idx val="45"/>
              <c:layout>
                <c:manualLayout>
                  <c:x val="1.5903251178176886E-3"/>
                  <c:y val="5.035553950078439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EC-4D86-9F9B-9D592660C2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資料Ⅲｰ40!$A$5:$A$30</c15:sqref>
                  </c15:fullRef>
                </c:ext>
              </c:extLst>
              <c:f>資料Ⅲｰ40!$A$6:$A$30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17">
                  <c:v>29
(17)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資料Ⅲｰ40!$J$5:$J$30</c15:sqref>
                  </c15:fullRef>
                </c:ext>
              </c:extLst>
              <c:f>資料Ⅲｰ40!$J$6:$J$30</c:f>
              <c:numCache>
                <c:formatCode>#,##0_);[Red]\(#,##0\)</c:formatCode>
                <c:ptCount val="25"/>
                <c:pt idx="17">
                  <c:v>295.43489999999997</c:v>
                </c:pt>
                <c:pt idx="18">
                  <c:v>285.9427</c:v>
                </c:pt>
                <c:pt idx="19">
                  <c:v>289.2516</c:v>
                </c:pt>
                <c:pt idx="20">
                  <c:v>276.22249999999997</c:v>
                </c:pt>
                <c:pt idx="21">
                  <c:v>294.91079999999999</c:v>
                </c:pt>
                <c:pt idx="22">
                  <c:v>269.85659999999996</c:v>
                </c:pt>
                <c:pt idx="23">
                  <c:v>232.49309999999997</c:v>
                </c:pt>
                <c:pt idx="24">
                  <c:v>252.27080000000001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F-30EC-4D86-9F9B-9D592660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6355016"/>
        <c:axId val="1"/>
      </c:barChart>
      <c:lineChart>
        <c:grouping val="standard"/>
        <c:varyColors val="0"/>
        <c:ser>
          <c:idx val="10"/>
          <c:order val="9"/>
          <c:tx>
            <c:strRef>
              <c:f>資料Ⅲｰ40!$M$3:$M$4</c:f>
              <c:strCache>
                <c:ptCount val="2"/>
                <c:pt idx="0">
                  <c:v>需要量全体のうち国産材を
原料としたものの割合(右軸)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23"/>
              <c:spPr>
                <a:solidFill>
                  <a:schemeClr val="bg1"/>
                </a:solidFill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AED-4937-834F-AECCC3D1A33E}"/>
                </c:ext>
              </c:extLst>
            </c:dLbl>
            <c:dLbl>
              <c:idx val="24"/>
              <c:layout>
                <c:manualLayout>
                  <c:x val="-0.1143261316872428"/>
                  <c:y val="-3.7924674231029985E-2"/>
                </c:manualLayout>
              </c:layout>
              <c:spPr>
                <a:solidFill>
                  <a:schemeClr val="bg1"/>
                </a:solidFill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51-4109-BF58-E29CB984177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2</c:v>
              </c:pt>
              <c:pt idx="1">
                <c:v>3</c:v>
              </c:pt>
              <c:pt idx="2">
                <c:v>4</c:v>
              </c:pt>
              <c:pt idx="3">
                <c:v>5</c:v>
              </c:pt>
              <c:pt idx="4">
                <c:v>6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  <c:pt idx="15">
                <c:v>17</c:v>
              </c:pt>
              <c:pt idx="16">
                <c:v>18</c:v>
              </c:pt>
              <c:pt idx="17">
                <c:v>19</c:v>
              </c:pt>
              <c:pt idx="18">
                <c:v>20</c:v>
              </c:pt>
              <c:pt idx="19">
                <c:v>21</c:v>
              </c:pt>
              <c:pt idx="20">
                <c:v>22</c:v>
              </c:pt>
              <c:pt idx="21">
                <c:v>23</c:v>
              </c:pt>
              <c:pt idx="22">
                <c:v>24</c:v>
              </c:pt>
              <c:pt idx="23">
                <c:v>25</c:v>
              </c:pt>
              <c:pt idx="24">
                <c:v>26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資料Ⅲｰ40!$M$5:$M$30</c15:sqref>
                  </c15:fullRef>
                </c:ext>
              </c:extLst>
              <c:f>資料Ⅲｰ40!$M$6:$M$30</c:f>
              <c:numCache>
                <c:formatCode>0.0_);[Red]\(0.0\)</c:formatCode>
                <c:ptCount val="25"/>
                <c:pt idx="0">
                  <c:v>10.048510048510048</c:v>
                </c:pt>
                <c:pt idx="1">
                  <c:v>8.6185819070904639</c:v>
                </c:pt>
                <c:pt idx="2">
                  <c:v>8.5164835164835164</c:v>
                </c:pt>
                <c:pt idx="3">
                  <c:v>8.1182543406851249</c:v>
                </c:pt>
                <c:pt idx="4">
                  <c:v>8.4649122807017552</c:v>
                </c:pt>
                <c:pt idx="5">
                  <c:v>8.1449893390191903</c:v>
                </c:pt>
                <c:pt idx="6">
                  <c:v>11.186696900982614</c:v>
                </c:pt>
                <c:pt idx="7">
                  <c:v>11.481481481481481</c:v>
                </c:pt>
                <c:pt idx="8">
                  <c:v>12.370005473453748</c:v>
                </c:pt>
                <c:pt idx="9">
                  <c:v>15.571507454445054</c:v>
                </c:pt>
                <c:pt idx="10">
                  <c:v>16.262814538676608</c:v>
                </c:pt>
                <c:pt idx="11">
                  <c:v>14.493392070484582</c:v>
                </c:pt>
                <c:pt idx="12">
                  <c:v>14.320344827586206</c:v>
                </c:pt>
                <c:pt idx="13">
                  <c:v>14.906048626210714</c:v>
                </c:pt>
                <c:pt idx="14">
                  <c:v>15.868674194897533</c:v>
                </c:pt>
                <c:pt idx="15">
                  <c:v>15.409142236699239</c:v>
                </c:pt>
                <c:pt idx="16">
                  <c:v>15.273174472580683</c:v>
                </c:pt>
                <c:pt idx="17">
                  <c:v>22.543037400117591</c:v>
                </c:pt>
                <c:pt idx="18">
                  <c:v>28.047577364276133</c:v>
                </c:pt>
                <c:pt idx="19">
                  <c:v>26.170987472497991</c:v>
                </c:pt>
                <c:pt idx="20">
                  <c:v>20.671741078297387</c:v>
                </c:pt>
                <c:pt idx="21">
                  <c:v>26.652126676947745</c:v>
                </c:pt>
                <c:pt idx="22">
                  <c:v>28.941296970316838</c:v>
                </c:pt>
                <c:pt idx="23">
                  <c:v>33.07625043495915</c:v>
                </c:pt>
                <c:pt idx="24">
                  <c:v>32.663312599000761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1-30EC-4D86-9F9B-9D592660C2A6}"/>
            </c:ext>
          </c:extLst>
        </c:ser>
        <c:ser>
          <c:idx val="9"/>
          <c:order val="10"/>
          <c:tx>
            <c:strRef>
              <c:f>資料Ⅲｰ40!$L$3:$L$4</c:f>
              <c:strCache>
                <c:ptCount val="2"/>
                <c:pt idx="0">
                  <c:v>国内生産のうち国産材を
原料としたものの割合(右軸)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2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5.8534979423868302E-2"/>
                      <c:h val="4.6773764884936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2AED-4937-834F-AECCC3D1A33E}"/>
                </c:ext>
              </c:extLst>
            </c:dLbl>
            <c:dLbl>
              <c:idx val="24"/>
              <c:layout>
                <c:manualLayout>
                  <c:x val="-9.7993827160493943E-2"/>
                  <c:y val="-3.37108215386933E-2"/>
                </c:manualLayout>
              </c:layout>
              <c:spPr>
                <a:solidFill>
                  <a:schemeClr val="bg1"/>
                </a:solidFill>
                <a:ln w="6350">
                  <a:solidFill>
                    <a:schemeClr val="tx1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1-4109-BF58-E29CB984177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2</c:v>
              </c:pt>
              <c:pt idx="1">
                <c:v>3</c:v>
              </c:pt>
              <c:pt idx="2">
                <c:v>4</c:v>
              </c:pt>
              <c:pt idx="3">
                <c:v>5</c:v>
              </c:pt>
              <c:pt idx="4">
                <c:v>6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  <c:pt idx="15">
                <c:v>17</c:v>
              </c:pt>
              <c:pt idx="16">
                <c:v>18</c:v>
              </c:pt>
              <c:pt idx="17">
                <c:v>19</c:v>
              </c:pt>
              <c:pt idx="18">
                <c:v>20</c:v>
              </c:pt>
              <c:pt idx="19">
                <c:v>21</c:v>
              </c:pt>
              <c:pt idx="20">
                <c:v>22</c:v>
              </c:pt>
              <c:pt idx="21">
                <c:v>23</c:v>
              </c:pt>
              <c:pt idx="22">
                <c:v>24</c:v>
              </c:pt>
              <c:pt idx="23">
                <c:v>25</c:v>
              </c:pt>
              <c:pt idx="24">
                <c:v>26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資料Ⅲｰ40!$L$5:$L$30</c15:sqref>
                  </c15:fullRef>
                </c:ext>
              </c:extLst>
              <c:f>資料Ⅲｰ40!$L$6:$L$30</c:f>
              <c:numCache>
                <c:formatCode>0.0_);[Red]\(0.0\)</c:formatCode>
                <c:ptCount val="25"/>
                <c:pt idx="0">
                  <c:v>16.255605381165918</c:v>
                </c:pt>
                <c:pt idx="1">
                  <c:v>13.689320388349513</c:v>
                </c:pt>
                <c:pt idx="2">
                  <c:v>13.213981244671782</c:v>
                </c:pt>
                <c:pt idx="3">
                  <c:v>12.295664534470504</c:v>
                </c:pt>
                <c:pt idx="4">
                  <c:v>12.970430107526882</c:v>
                </c:pt>
                <c:pt idx="5">
                  <c:v>12.632275132275133</c:v>
                </c:pt>
                <c:pt idx="6">
                  <c:v>17.671641791044777</c:v>
                </c:pt>
                <c:pt idx="7">
                  <c:v>18.424962852897476</c:v>
                </c:pt>
                <c:pt idx="8">
                  <c:v>17.47873163186388</c:v>
                </c:pt>
                <c:pt idx="9">
                  <c:v>22.578062449959965</c:v>
                </c:pt>
                <c:pt idx="10">
                  <c:v>23.986254295532643</c:v>
                </c:pt>
                <c:pt idx="11">
                  <c:v>22.611683848797252</c:v>
                </c:pt>
                <c:pt idx="12">
                  <c:v>21.799999999999997</c:v>
                </c:pt>
                <c:pt idx="13">
                  <c:v>22.9</c:v>
                </c:pt>
                <c:pt idx="14">
                  <c:v>24.4</c:v>
                </c:pt>
                <c:pt idx="15">
                  <c:v>23.9</c:v>
                </c:pt>
                <c:pt idx="16">
                  <c:v>24</c:v>
                </c:pt>
                <c:pt idx="17">
                  <c:v>33.789954337899545</c:v>
                </c:pt>
                <c:pt idx="18">
                  <c:v>41.705668226729067</c:v>
                </c:pt>
                <c:pt idx="19">
                  <c:v>39.427083333333336</c:v>
                </c:pt>
                <c:pt idx="20">
                  <c:v>32.816091954022987</c:v>
                </c:pt>
                <c:pt idx="21">
                  <c:v>39.656912209889008</c:v>
                </c:pt>
                <c:pt idx="22">
                  <c:v>47.076552139843294</c:v>
                </c:pt>
                <c:pt idx="23">
                  <c:v>45.910447761194035</c:v>
                </c:pt>
                <c:pt idx="24">
                  <c:v>46.97833523375143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3-30EC-4D86-9F9B-9D592660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332432"/>
        <c:axId val="563332848"/>
      </c:lineChart>
      <c:catAx>
        <c:axId val="646355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646355016"/>
        <c:crosses val="autoZero"/>
        <c:crossBetween val="between"/>
      </c:valAx>
      <c:valAx>
        <c:axId val="563332848"/>
        <c:scaling>
          <c:orientation val="minMax"/>
          <c:max val="5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3332432"/>
        <c:crosses val="max"/>
        <c:crossBetween val="between"/>
        <c:majorUnit val="10"/>
      </c:valAx>
      <c:catAx>
        <c:axId val="563332432"/>
        <c:scaling>
          <c:orientation val="minMax"/>
        </c:scaling>
        <c:delete val="1"/>
        <c:axPos val="b"/>
        <c:majorTickMark val="out"/>
        <c:minorTickMark val="none"/>
        <c:tickLblPos val="nextTo"/>
        <c:crossAx val="56333284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8"/>
        <c:delete val="1"/>
      </c:legendEntry>
      <c:layout>
        <c:manualLayout>
          <c:xMode val="edge"/>
          <c:yMode val="edge"/>
          <c:x val="4.5635288065843618E-2"/>
          <c:y val="0.72154861409039339"/>
          <c:w val="0.9054629629629628"/>
          <c:h val="0.27002368052493325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701508" y="10045868"/>
    <xdr:ext cx="3888000" cy="301386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5A2C69B-173E-4BC8-88CD-1E284C170E4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（万</a:t>
          </a:r>
          <a:r>
            <a:rPr lang="en-US" altLang="ja-JP" sz="1100">
              <a:latin typeface="ＭＳ ゴシック" pitchFamily="49" charset="-128"/>
              <a:ea typeface="ＭＳ ゴシック" pitchFamily="49" charset="-128"/>
            </a:rPr>
            <a:t>m</a:t>
          </a:r>
          <a:r>
            <a:rPr lang="en-US" altLang="ja-JP" sz="1100" baseline="30000">
              <a:latin typeface="ＭＳ ゴシック" pitchFamily="49" charset="-128"/>
              <a:ea typeface="ＭＳ ゴシック" pitchFamily="49" charset="-128"/>
            </a:rPr>
            <a:t>3</a:t>
          </a:r>
          <a:r>
            <a:rPr lang="ja-JP" altLang="en-US" sz="1100">
              <a:latin typeface="ＭＳ ゴシック" pitchFamily="49" charset="-128"/>
              <a:ea typeface="ＭＳ ゴシック" pitchFamily="49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0.89401</cdr:x>
      <cdr:y>0.62308</cdr:y>
    </cdr:from>
    <cdr:to>
      <cdr:x>0.992</cdr:x>
      <cdr:y>0.69201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475907" y="1877888"/>
          <a:ext cx="380985" cy="207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Ins="3600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0.64259</cdr:x>
      <cdr:y>0.02395</cdr:y>
    </cdr:from>
    <cdr:to>
      <cdr:x>0.64259</cdr:x>
      <cdr:y>0.7048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BC7CD2CF-6630-40F5-98AE-5CC756698A01}"/>
            </a:ext>
          </a:extLst>
        </cdr:cNvPr>
        <cdr:cNvCxnSpPr/>
      </cdr:nvCxnSpPr>
      <cdr:spPr>
        <a:xfrm xmlns:a="http://schemas.openxmlformats.org/drawingml/2006/main">
          <a:off x="2498408" y="72182"/>
          <a:ext cx="0" cy="205199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0.12147</cdr:x>
      <cdr:y>0.07421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0" y="0"/>
          <a:ext cx="472274" cy="183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Ins="3600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（万</a:t>
          </a:r>
          <a:r>
            <a:rPr lang="en-US" altLang="ja-JP" sz="700">
              <a:latin typeface="ＭＳ ゴシック" pitchFamily="49" charset="-128"/>
              <a:ea typeface="ＭＳ ゴシック" pitchFamily="49" charset="-128"/>
            </a:rPr>
            <a:t>m</a:t>
          </a:r>
          <a:r>
            <a:rPr lang="en-US" altLang="ja-JP" sz="700" baseline="30000">
              <a:latin typeface="ＭＳ ゴシック" pitchFamily="49" charset="-128"/>
              <a:ea typeface="ＭＳ ゴシック" pitchFamily="49" charset="-128"/>
            </a:rPr>
            <a:t>3</a:t>
          </a:r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0.90618</cdr:x>
      <cdr:y>0</cdr:y>
    </cdr:from>
    <cdr:to>
      <cdr:x>1</cdr:x>
      <cdr:y>0.13536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EDFD90-AB6F-AE8E-0B2C-E5212F6EE43E}"/>
            </a:ext>
          </a:extLst>
        </cdr:cNvPr>
        <cdr:cNvSpPr txBox="1"/>
      </cdr:nvSpPr>
      <cdr:spPr>
        <a:xfrm xmlns:a="http://schemas.openxmlformats.org/drawingml/2006/main">
          <a:off x="3523245" y="0"/>
          <a:ext cx="364755" cy="333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Ins="3600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ゴシック" pitchFamily="49" charset="-128"/>
              <a:ea typeface="ＭＳ ゴシック" pitchFamily="49" charset="-128"/>
            </a:rPr>
            <a:t>（％）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69012016a\&#9733;20180406&#12288;&#36031;&#23550;&#23460;hd&#12487;&#12540;&#12479;&#24453;&#36991;\1%20&#36031;&#26131;&#32113;&#35336;\&#9733;&#12467;&#12525;&#12490;&#38306;&#36899;_&#36664;&#20837;&#12487;&#12540;&#12479;\&#9632;&#9317;&#36664;&#20837;&#12487;&#12540;&#12479;(2017&#65374;2020.02T%20&#26376;&#21029;)&#12480;&#12511;&#12540;&#12487;&#12540;&#12479;&#28961;(&#12467;&#12525;&#12490;&#38306;&#368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まとめ　詳細"/>
      <sheetName val="まとめ"/>
      <sheetName val="ピポット"/>
      <sheetName val="★月別データ(2016-)"/>
      <sheetName val="☆20190530国名"/>
      <sheetName val="Sheet6"/>
      <sheetName val="品目表20200324"/>
      <sheetName val="■⑥輸入データ(2017～2020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BBE-A84C-4AEE-B5A0-A1BFF4BCD2EF}">
  <dimension ref="A1:M42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625" defaultRowHeight="18" customHeight="1" x14ac:dyDescent="0.4"/>
  <cols>
    <col min="1" max="10" width="10.625" style="1"/>
    <col min="11" max="11" width="10.625" style="1" customWidth="1"/>
    <col min="12" max="12" width="18.125" style="2" customWidth="1"/>
    <col min="13" max="13" width="18.125" style="1" customWidth="1"/>
    <col min="14" max="26" width="10.625" style="1" customWidth="1"/>
    <col min="27" max="32" width="2.625" style="1" customWidth="1"/>
    <col min="33" max="16384" width="10.625" style="1"/>
  </cols>
  <sheetData>
    <row r="1" spans="1:13" ht="18" customHeight="1" x14ac:dyDescent="0.4">
      <c r="A1" s="16" t="s">
        <v>0</v>
      </c>
    </row>
    <row r="2" spans="1:13" ht="18" customHeight="1" x14ac:dyDescent="0.4">
      <c r="E2" s="15"/>
      <c r="F2" s="15"/>
      <c r="G2" s="15"/>
      <c r="H2" s="15"/>
      <c r="I2" s="15"/>
      <c r="J2" s="15" t="s">
        <v>1</v>
      </c>
    </row>
    <row r="3" spans="1:13" ht="18" customHeight="1" x14ac:dyDescent="0.4">
      <c r="A3" s="27" t="s">
        <v>2</v>
      </c>
      <c r="B3" s="29" t="s">
        <v>3</v>
      </c>
      <c r="C3" s="29" t="s">
        <v>4</v>
      </c>
      <c r="D3" s="27" t="s">
        <v>5</v>
      </c>
      <c r="E3" s="31" t="s">
        <v>6</v>
      </c>
      <c r="F3" s="25" t="s">
        <v>7</v>
      </c>
      <c r="G3" s="25" t="s">
        <v>8</v>
      </c>
      <c r="H3" s="25" t="s">
        <v>9</v>
      </c>
      <c r="I3" s="26" t="s">
        <v>5</v>
      </c>
      <c r="J3" s="26" t="s">
        <v>6</v>
      </c>
      <c r="K3" s="25" t="s">
        <v>10</v>
      </c>
      <c r="L3" s="23" t="s">
        <v>11</v>
      </c>
      <c r="M3" s="24" t="s">
        <v>12</v>
      </c>
    </row>
    <row r="4" spans="1:13" ht="33" customHeight="1" x14ac:dyDescent="0.4">
      <c r="A4" s="28"/>
      <c r="B4" s="30"/>
      <c r="C4" s="30"/>
      <c r="D4" s="28"/>
      <c r="E4" s="32"/>
      <c r="F4" s="25"/>
      <c r="G4" s="25"/>
      <c r="H4" s="25"/>
      <c r="I4" s="26"/>
      <c r="J4" s="26"/>
      <c r="K4" s="26"/>
      <c r="L4" s="23"/>
      <c r="M4" s="24"/>
    </row>
    <row r="5" spans="1:13" ht="27" x14ac:dyDescent="0.4">
      <c r="A5" s="17" t="s">
        <v>13</v>
      </c>
      <c r="B5" s="22">
        <v>12</v>
      </c>
      <c r="C5" s="22">
        <v>64.599999999999994</v>
      </c>
      <c r="D5" s="22">
        <v>35.700000000000003</v>
      </c>
      <c r="E5" s="18">
        <f t="shared" ref="E5:E22" si="0">SUM(B5:D5)</f>
        <v>112.3</v>
      </c>
      <c r="F5" s="18"/>
      <c r="G5" s="18"/>
      <c r="H5" s="18"/>
      <c r="I5" s="18"/>
      <c r="J5" s="18"/>
      <c r="K5" s="18">
        <f t="shared" ref="K5:K22" si="1">B5+C5</f>
        <v>76.599999999999994</v>
      </c>
      <c r="L5" s="19">
        <f t="shared" ref="L5:L22" si="2">(B5/K5)*100</f>
        <v>15.66579634464752</v>
      </c>
      <c r="M5" s="19">
        <f>(B5/E5)*100</f>
        <v>10.68566340160285</v>
      </c>
    </row>
    <row r="6" spans="1:13" ht="27" x14ac:dyDescent="0.4">
      <c r="A6" s="17" t="s">
        <v>22</v>
      </c>
      <c r="B6" s="22">
        <v>14.5</v>
      </c>
      <c r="C6" s="22">
        <v>74.7</v>
      </c>
      <c r="D6" s="22">
        <v>55.1</v>
      </c>
      <c r="E6" s="18">
        <f t="shared" si="0"/>
        <v>144.30000000000001</v>
      </c>
      <c r="F6" s="18"/>
      <c r="G6" s="18"/>
      <c r="H6" s="18"/>
      <c r="I6" s="18"/>
      <c r="J6" s="18"/>
      <c r="K6" s="18">
        <f t="shared" si="1"/>
        <v>89.2</v>
      </c>
      <c r="L6" s="19">
        <f t="shared" si="2"/>
        <v>16.255605381165918</v>
      </c>
      <c r="M6" s="19">
        <f t="shared" ref="M6:M22" si="3">(B6/E6)*100</f>
        <v>10.048510048510048</v>
      </c>
    </row>
    <row r="7" spans="1:13" ht="18.75" x14ac:dyDescent="0.4">
      <c r="A7" s="17"/>
      <c r="B7" s="18">
        <v>14.1</v>
      </c>
      <c r="C7" s="18">
        <v>88.9</v>
      </c>
      <c r="D7" s="18">
        <v>60.6</v>
      </c>
      <c r="E7" s="18">
        <f t="shared" si="0"/>
        <v>163.6</v>
      </c>
      <c r="F7" s="18"/>
      <c r="G7" s="18"/>
      <c r="H7" s="18"/>
      <c r="I7" s="18"/>
      <c r="J7" s="18"/>
      <c r="K7" s="18">
        <f t="shared" si="1"/>
        <v>103</v>
      </c>
      <c r="L7" s="19">
        <f t="shared" si="2"/>
        <v>13.689320388349513</v>
      </c>
      <c r="M7" s="19">
        <f t="shared" si="3"/>
        <v>8.6185819070904639</v>
      </c>
    </row>
    <row r="8" spans="1:13" ht="18.75" x14ac:dyDescent="0.4">
      <c r="A8" s="17"/>
      <c r="B8" s="18">
        <v>15.5</v>
      </c>
      <c r="C8" s="18">
        <v>101.8</v>
      </c>
      <c r="D8" s="18">
        <v>64.7</v>
      </c>
      <c r="E8" s="18">
        <f t="shared" si="0"/>
        <v>182</v>
      </c>
      <c r="F8" s="18"/>
      <c r="G8" s="18"/>
      <c r="H8" s="18"/>
      <c r="I8" s="18"/>
      <c r="J8" s="18"/>
      <c r="K8" s="18">
        <f t="shared" si="1"/>
        <v>117.3</v>
      </c>
      <c r="L8" s="19">
        <f t="shared" si="2"/>
        <v>13.213981244671782</v>
      </c>
      <c r="M8" s="19">
        <f t="shared" si="3"/>
        <v>8.5164835164835164</v>
      </c>
    </row>
    <row r="9" spans="1:13" ht="18.75" x14ac:dyDescent="0.4">
      <c r="A9" s="17"/>
      <c r="B9" s="18">
        <v>17.3</v>
      </c>
      <c r="C9" s="18">
        <v>123.4</v>
      </c>
      <c r="D9" s="18">
        <v>72.400000000000006</v>
      </c>
      <c r="E9" s="18">
        <f t="shared" si="0"/>
        <v>213.10000000000002</v>
      </c>
      <c r="F9" s="18"/>
      <c r="G9" s="18"/>
      <c r="H9" s="18"/>
      <c r="I9" s="18"/>
      <c r="J9" s="18"/>
      <c r="K9" s="18">
        <f t="shared" si="1"/>
        <v>140.70000000000002</v>
      </c>
      <c r="L9" s="19">
        <f t="shared" si="2"/>
        <v>12.295664534470504</v>
      </c>
      <c r="M9" s="19">
        <f t="shared" si="3"/>
        <v>8.1182543406851249</v>
      </c>
    </row>
    <row r="10" spans="1:13" ht="18.75" x14ac:dyDescent="0.4">
      <c r="A10" s="17"/>
      <c r="B10" s="18">
        <v>19.3</v>
      </c>
      <c r="C10" s="18">
        <v>129.5</v>
      </c>
      <c r="D10" s="18">
        <v>79.2</v>
      </c>
      <c r="E10" s="18">
        <f t="shared" si="0"/>
        <v>228</v>
      </c>
      <c r="F10" s="18"/>
      <c r="G10" s="18"/>
      <c r="H10" s="18"/>
      <c r="I10" s="18"/>
      <c r="J10" s="18"/>
      <c r="K10" s="18">
        <f t="shared" si="1"/>
        <v>148.80000000000001</v>
      </c>
      <c r="L10" s="19">
        <f t="shared" si="2"/>
        <v>12.970430107526882</v>
      </c>
      <c r="M10" s="19">
        <f t="shared" si="3"/>
        <v>8.4649122807017552</v>
      </c>
    </row>
    <row r="11" spans="1:13" ht="27" x14ac:dyDescent="0.4">
      <c r="A11" s="17" t="s">
        <v>14</v>
      </c>
      <c r="B11" s="18">
        <v>19.100000000000001</v>
      </c>
      <c r="C11" s="18">
        <v>132.1</v>
      </c>
      <c r="D11" s="18">
        <v>83.3</v>
      </c>
      <c r="E11" s="18">
        <f t="shared" si="0"/>
        <v>234.5</v>
      </c>
      <c r="F11" s="18"/>
      <c r="G11" s="18"/>
      <c r="H11" s="18"/>
      <c r="I11" s="18"/>
      <c r="J11" s="18"/>
      <c r="K11" s="18">
        <f t="shared" si="1"/>
        <v>151.19999999999999</v>
      </c>
      <c r="L11" s="19">
        <f t="shared" si="2"/>
        <v>12.632275132275133</v>
      </c>
      <c r="M11" s="19">
        <f t="shared" si="3"/>
        <v>8.1449893390191903</v>
      </c>
    </row>
    <row r="12" spans="1:13" ht="18.75" x14ac:dyDescent="0.4">
      <c r="A12" s="17"/>
      <c r="B12" s="18">
        <v>29.6</v>
      </c>
      <c r="C12" s="18">
        <v>137.9</v>
      </c>
      <c r="D12" s="18">
        <v>97.1</v>
      </c>
      <c r="E12" s="18">
        <f t="shared" si="0"/>
        <v>264.60000000000002</v>
      </c>
      <c r="F12" s="18"/>
      <c r="G12" s="18"/>
      <c r="H12" s="18"/>
      <c r="I12" s="18"/>
      <c r="J12" s="18"/>
      <c r="K12" s="18">
        <f t="shared" si="1"/>
        <v>167.5</v>
      </c>
      <c r="L12" s="19">
        <f t="shared" si="2"/>
        <v>17.671641791044777</v>
      </c>
      <c r="M12" s="19">
        <f t="shared" si="3"/>
        <v>11.186696900982614</v>
      </c>
    </row>
    <row r="13" spans="1:13" ht="18.75" x14ac:dyDescent="0.4">
      <c r="A13" s="17"/>
      <c r="B13" s="18">
        <v>24.8</v>
      </c>
      <c r="C13" s="18">
        <v>109.8</v>
      </c>
      <c r="D13" s="18">
        <v>81.400000000000006</v>
      </c>
      <c r="E13" s="18">
        <f t="shared" si="0"/>
        <v>216</v>
      </c>
      <c r="F13" s="18"/>
      <c r="G13" s="18"/>
      <c r="H13" s="18"/>
      <c r="I13" s="18"/>
      <c r="J13" s="18"/>
      <c r="K13" s="18">
        <f t="shared" si="1"/>
        <v>134.6</v>
      </c>
      <c r="L13" s="19">
        <f t="shared" si="2"/>
        <v>18.424962852897476</v>
      </c>
      <c r="M13" s="19">
        <f t="shared" si="3"/>
        <v>11.481481481481481</v>
      </c>
    </row>
    <row r="14" spans="1:13" ht="18.75" x14ac:dyDescent="0.4">
      <c r="A14" s="17"/>
      <c r="B14" s="18">
        <v>22.6</v>
      </c>
      <c r="C14" s="18">
        <v>106.7</v>
      </c>
      <c r="D14" s="18">
        <v>53.4</v>
      </c>
      <c r="E14" s="18">
        <f t="shared" si="0"/>
        <v>182.70000000000002</v>
      </c>
      <c r="F14" s="18"/>
      <c r="G14" s="18"/>
      <c r="H14" s="18"/>
      <c r="I14" s="18"/>
      <c r="J14" s="18"/>
      <c r="K14" s="18">
        <f t="shared" si="1"/>
        <v>129.30000000000001</v>
      </c>
      <c r="L14" s="19">
        <f t="shared" si="2"/>
        <v>17.47873163186388</v>
      </c>
      <c r="M14" s="19">
        <f t="shared" si="3"/>
        <v>12.370005473453748</v>
      </c>
    </row>
    <row r="15" spans="1:13" ht="18.75" x14ac:dyDescent="0.4">
      <c r="A15" s="17"/>
      <c r="B15" s="18">
        <v>28.2</v>
      </c>
      <c r="C15" s="18">
        <v>96.7</v>
      </c>
      <c r="D15" s="18">
        <v>56.2</v>
      </c>
      <c r="E15" s="18">
        <f t="shared" si="0"/>
        <v>181.10000000000002</v>
      </c>
      <c r="F15" s="18"/>
      <c r="G15" s="18"/>
      <c r="H15" s="18"/>
      <c r="I15" s="18"/>
      <c r="J15" s="18"/>
      <c r="K15" s="18">
        <f t="shared" si="1"/>
        <v>124.9</v>
      </c>
      <c r="L15" s="19">
        <f t="shared" si="2"/>
        <v>22.578062449959965</v>
      </c>
      <c r="M15" s="19">
        <f t="shared" si="3"/>
        <v>15.571507454445054</v>
      </c>
    </row>
    <row r="16" spans="1:13" ht="27" x14ac:dyDescent="0.4">
      <c r="A16" s="17" t="s">
        <v>15</v>
      </c>
      <c r="B16" s="18">
        <v>34.9</v>
      </c>
      <c r="C16" s="18">
        <v>110.6</v>
      </c>
      <c r="D16" s="18">
        <v>69.099999999999994</v>
      </c>
      <c r="E16" s="18">
        <f t="shared" si="0"/>
        <v>214.6</v>
      </c>
      <c r="F16" s="18"/>
      <c r="G16" s="18"/>
      <c r="H16" s="18"/>
      <c r="I16" s="18"/>
      <c r="J16" s="18"/>
      <c r="K16" s="18">
        <f t="shared" si="1"/>
        <v>145.5</v>
      </c>
      <c r="L16" s="19">
        <f t="shared" si="2"/>
        <v>23.986254295532643</v>
      </c>
      <c r="M16" s="19">
        <f t="shared" si="3"/>
        <v>16.262814538676608</v>
      </c>
    </row>
    <row r="17" spans="1:13" ht="24.75" customHeight="1" x14ac:dyDescent="0.4">
      <c r="A17" s="17"/>
      <c r="B17" s="18">
        <v>32.9</v>
      </c>
      <c r="C17" s="18">
        <v>112.6</v>
      </c>
      <c r="D17" s="18">
        <v>81.5</v>
      </c>
      <c r="E17" s="18">
        <f t="shared" si="0"/>
        <v>227</v>
      </c>
      <c r="F17" s="18"/>
      <c r="G17" s="18"/>
      <c r="H17" s="18"/>
      <c r="I17" s="18"/>
      <c r="J17" s="18"/>
      <c r="K17" s="18">
        <f t="shared" si="1"/>
        <v>145.5</v>
      </c>
      <c r="L17" s="19">
        <f t="shared" si="2"/>
        <v>22.611683848797252</v>
      </c>
      <c r="M17" s="19">
        <f t="shared" si="3"/>
        <v>14.493392070484582</v>
      </c>
    </row>
    <row r="18" spans="1:13" ht="18.75" x14ac:dyDescent="0.4">
      <c r="A18" s="17"/>
      <c r="B18" s="18">
        <v>33.223199999999999</v>
      </c>
      <c r="C18" s="18">
        <v>119.1768</v>
      </c>
      <c r="D18" s="18">
        <v>79.599999999999994</v>
      </c>
      <c r="E18" s="18">
        <f t="shared" si="0"/>
        <v>232</v>
      </c>
      <c r="F18" s="18"/>
      <c r="G18" s="18"/>
      <c r="H18" s="18"/>
      <c r="I18" s="18"/>
      <c r="J18" s="18"/>
      <c r="K18" s="18">
        <f t="shared" si="1"/>
        <v>152.4</v>
      </c>
      <c r="L18" s="19">
        <f t="shared" si="2"/>
        <v>21.799999999999997</v>
      </c>
      <c r="M18" s="19">
        <f t="shared" si="3"/>
        <v>14.320344827586206</v>
      </c>
    </row>
    <row r="19" spans="1:13" ht="18.75" x14ac:dyDescent="0.4">
      <c r="A19" s="17"/>
      <c r="B19" s="18">
        <v>37.70485</v>
      </c>
      <c r="C19" s="18">
        <v>126.94515</v>
      </c>
      <c r="D19" s="18">
        <v>88.3</v>
      </c>
      <c r="E19" s="18">
        <f t="shared" si="0"/>
        <v>252.95</v>
      </c>
      <c r="F19" s="18"/>
      <c r="G19" s="18"/>
      <c r="H19" s="18"/>
      <c r="I19" s="18"/>
      <c r="J19" s="18"/>
      <c r="K19" s="18">
        <f t="shared" si="1"/>
        <v>164.65</v>
      </c>
      <c r="L19" s="19">
        <f t="shared" si="2"/>
        <v>22.9</v>
      </c>
      <c r="M19" s="19">
        <f t="shared" si="3"/>
        <v>14.906048626210714</v>
      </c>
    </row>
    <row r="20" spans="1:13" ht="27" customHeight="1" x14ac:dyDescent="0.4">
      <c r="A20" s="17"/>
      <c r="B20" s="18">
        <v>37.942</v>
      </c>
      <c r="C20" s="18">
        <v>117.55800000000001</v>
      </c>
      <c r="D20" s="18">
        <v>83.6</v>
      </c>
      <c r="E20" s="18">
        <f t="shared" si="0"/>
        <v>239.1</v>
      </c>
      <c r="F20" s="18"/>
      <c r="G20" s="18"/>
      <c r="H20" s="18"/>
      <c r="I20" s="18"/>
      <c r="J20" s="18"/>
      <c r="K20" s="18">
        <f t="shared" si="1"/>
        <v>155.5</v>
      </c>
      <c r="L20" s="19">
        <f t="shared" si="2"/>
        <v>24.4</v>
      </c>
      <c r="M20" s="19">
        <f t="shared" si="3"/>
        <v>15.868674194897533</v>
      </c>
    </row>
    <row r="21" spans="1:13" ht="27" x14ac:dyDescent="0.4">
      <c r="A21" s="17" t="s">
        <v>16</v>
      </c>
      <c r="B21" s="18">
        <f>148.45*0.239</f>
        <v>35.479549999999996</v>
      </c>
      <c r="C21" s="18">
        <f>148.45*0.761</f>
        <v>112.97045</v>
      </c>
      <c r="D21" s="18">
        <v>81.8</v>
      </c>
      <c r="E21" s="18">
        <f t="shared" si="0"/>
        <v>230.25</v>
      </c>
      <c r="F21" s="18"/>
      <c r="G21" s="18"/>
      <c r="H21" s="18"/>
      <c r="I21" s="18"/>
      <c r="J21" s="18"/>
      <c r="K21" s="18">
        <f t="shared" si="1"/>
        <v>148.44999999999999</v>
      </c>
      <c r="L21" s="19">
        <f t="shared" si="2"/>
        <v>23.9</v>
      </c>
      <c r="M21" s="19">
        <f t="shared" si="3"/>
        <v>15.409142236699239</v>
      </c>
    </row>
    <row r="22" spans="1:13" ht="27" customHeight="1" x14ac:dyDescent="0.4">
      <c r="A22" s="17"/>
      <c r="B22" s="18">
        <f>154.93*0.24</f>
        <v>37.183199999999999</v>
      </c>
      <c r="C22" s="18">
        <f>154.93*0.76</f>
        <v>117.74680000000001</v>
      </c>
      <c r="D22" s="18">
        <f>11.3611+77.1632</f>
        <v>88.524300000000011</v>
      </c>
      <c r="E22" s="18">
        <f t="shared" si="0"/>
        <v>243.45430000000002</v>
      </c>
      <c r="F22" s="18"/>
      <c r="G22" s="18"/>
      <c r="H22" s="18"/>
      <c r="I22" s="18"/>
      <c r="J22" s="18"/>
      <c r="K22" s="18">
        <f t="shared" si="1"/>
        <v>154.93</v>
      </c>
      <c r="L22" s="19">
        <f t="shared" si="2"/>
        <v>24</v>
      </c>
      <c r="M22" s="19">
        <f t="shared" si="3"/>
        <v>15.273174472580683</v>
      </c>
    </row>
    <row r="23" spans="1:13" ht="27" x14ac:dyDescent="0.4">
      <c r="A23" s="17" t="s">
        <v>17</v>
      </c>
      <c r="B23" s="18"/>
      <c r="C23" s="18"/>
      <c r="D23" s="18"/>
      <c r="E23" s="18"/>
      <c r="F23" s="18">
        <v>53.9</v>
      </c>
      <c r="G23" s="18">
        <v>130.5</v>
      </c>
      <c r="H23" s="18">
        <v>12.7</v>
      </c>
      <c r="I23" s="18">
        <v>98.334900000000005</v>
      </c>
      <c r="J23" s="18">
        <f t="shared" ref="J23:J27" si="4">SUM(F23:I23)</f>
        <v>295.43489999999997</v>
      </c>
      <c r="K23" s="18">
        <f t="shared" ref="K23:K27" si="5">F23+G23+H23</f>
        <v>197.1</v>
      </c>
      <c r="L23" s="20">
        <f t="shared" ref="L23:L27" si="6">((F23+H23)/K23)*100</f>
        <v>33.789954337899545</v>
      </c>
      <c r="M23" s="20">
        <f t="shared" ref="M23:M26" si="7">((F23+H23)/J23)*100</f>
        <v>22.543037400117591</v>
      </c>
    </row>
    <row r="24" spans="1:13" ht="27" customHeight="1" x14ac:dyDescent="0.4">
      <c r="A24" s="21"/>
      <c r="B24" s="18"/>
      <c r="C24" s="18"/>
      <c r="D24" s="18"/>
      <c r="E24" s="18"/>
      <c r="F24" s="18">
        <v>66.7</v>
      </c>
      <c r="G24" s="18">
        <v>112.1</v>
      </c>
      <c r="H24" s="18">
        <v>13.5</v>
      </c>
      <c r="I24" s="18">
        <v>93.642700000000005</v>
      </c>
      <c r="J24" s="18">
        <f t="shared" si="4"/>
        <v>285.9427</v>
      </c>
      <c r="K24" s="18">
        <f t="shared" si="5"/>
        <v>192.3</v>
      </c>
      <c r="L24" s="20">
        <f t="shared" si="6"/>
        <v>41.705668226729067</v>
      </c>
      <c r="M24" s="20">
        <f t="shared" si="7"/>
        <v>28.047577364276133</v>
      </c>
    </row>
    <row r="25" spans="1:13" ht="27" customHeight="1" x14ac:dyDescent="0.4">
      <c r="A25" s="17"/>
      <c r="B25" s="18"/>
      <c r="C25" s="18"/>
      <c r="D25" s="18"/>
      <c r="E25" s="18"/>
      <c r="F25" s="18">
        <v>65.5</v>
      </c>
      <c r="G25" s="18">
        <v>116.3</v>
      </c>
      <c r="H25" s="18">
        <v>10.199999999999999</v>
      </c>
      <c r="I25" s="18">
        <v>97.251599999999996</v>
      </c>
      <c r="J25" s="18">
        <f t="shared" si="4"/>
        <v>289.2516</v>
      </c>
      <c r="K25" s="18">
        <f t="shared" si="5"/>
        <v>192</v>
      </c>
      <c r="L25" s="20">
        <f t="shared" si="6"/>
        <v>39.427083333333336</v>
      </c>
      <c r="M25" s="20">
        <f t="shared" si="7"/>
        <v>26.170987472497991</v>
      </c>
    </row>
    <row r="26" spans="1:13" ht="27" x14ac:dyDescent="0.4">
      <c r="A26" s="17" t="s">
        <v>18</v>
      </c>
      <c r="B26" s="18"/>
      <c r="C26" s="18"/>
      <c r="D26" s="18"/>
      <c r="E26" s="18"/>
      <c r="F26" s="18">
        <v>45.9</v>
      </c>
      <c r="G26" s="18">
        <v>116.9</v>
      </c>
      <c r="H26" s="18">
        <v>11.2</v>
      </c>
      <c r="I26" s="18">
        <v>102.2225</v>
      </c>
      <c r="J26" s="18">
        <f t="shared" si="4"/>
        <v>276.22249999999997</v>
      </c>
      <c r="K26" s="18">
        <f t="shared" si="5"/>
        <v>174</v>
      </c>
      <c r="L26" s="20">
        <f t="shared" si="6"/>
        <v>32.816091954022987</v>
      </c>
      <c r="M26" s="20">
        <f t="shared" si="7"/>
        <v>20.671741078297387</v>
      </c>
    </row>
    <row r="27" spans="1:13" ht="18.75" x14ac:dyDescent="0.4">
      <c r="A27" s="17"/>
      <c r="B27" s="18"/>
      <c r="C27" s="18"/>
      <c r="D27" s="18"/>
      <c r="E27" s="18"/>
      <c r="F27" s="18">
        <v>64.900000000000006</v>
      </c>
      <c r="G27" s="18">
        <v>119.6</v>
      </c>
      <c r="H27" s="18">
        <v>13.7</v>
      </c>
      <c r="I27" s="18">
        <v>96.710800000000006</v>
      </c>
      <c r="J27" s="18">
        <f t="shared" si="4"/>
        <v>294.91079999999999</v>
      </c>
      <c r="K27" s="18">
        <f t="shared" si="5"/>
        <v>198.2</v>
      </c>
      <c r="L27" s="20">
        <f t="shared" si="6"/>
        <v>39.656912209889008</v>
      </c>
      <c r="M27" s="20">
        <f>((F27+H27)/J27)*100</f>
        <v>26.652126676947745</v>
      </c>
    </row>
    <row r="28" spans="1:13" ht="18.75" x14ac:dyDescent="0.4">
      <c r="A28" s="17"/>
      <c r="B28" s="17"/>
      <c r="C28" s="17"/>
      <c r="D28" s="17"/>
      <c r="E28" s="18"/>
      <c r="F28" s="18">
        <v>67.900000000000006</v>
      </c>
      <c r="G28" s="18">
        <v>87.8</v>
      </c>
      <c r="H28" s="18">
        <v>10.199999999999999</v>
      </c>
      <c r="I28" s="18">
        <v>103.95659999999999</v>
      </c>
      <c r="J28" s="18">
        <f>SUM(F28:I28)</f>
        <v>269.85659999999996</v>
      </c>
      <c r="K28" s="18">
        <f>F28+G28+H28</f>
        <v>165.89999999999998</v>
      </c>
      <c r="L28" s="20">
        <f>((F28+H28)/K28)*100</f>
        <v>47.076552139843294</v>
      </c>
      <c r="M28" s="20">
        <f>((F28+H28)/J28)*100</f>
        <v>28.941296970316838</v>
      </c>
    </row>
    <row r="29" spans="1:13" ht="18.75" x14ac:dyDescent="0.4">
      <c r="A29" s="17"/>
      <c r="B29" s="18"/>
      <c r="C29" s="18"/>
      <c r="D29" s="18"/>
      <c r="E29" s="18"/>
      <c r="F29" s="18">
        <v>67.8</v>
      </c>
      <c r="G29" s="18">
        <v>90.6</v>
      </c>
      <c r="H29" s="18">
        <v>9.1</v>
      </c>
      <c r="I29" s="18">
        <v>64.993099999999998</v>
      </c>
      <c r="J29" s="18">
        <f>SUM(F29:I29)</f>
        <v>232.49309999999997</v>
      </c>
      <c r="K29" s="18">
        <f>F29+G29+H29</f>
        <v>167.49999999999997</v>
      </c>
      <c r="L29" s="20">
        <f>((F29+H29)/K29)*100</f>
        <v>45.910447761194035</v>
      </c>
      <c r="M29" s="20">
        <f>((F29+H29)/J29)*100</f>
        <v>33.07625043495915</v>
      </c>
    </row>
    <row r="30" spans="1:13" ht="27" x14ac:dyDescent="0.4">
      <c r="A30" s="17" t="s">
        <v>24</v>
      </c>
      <c r="B30" s="18"/>
      <c r="C30" s="18"/>
      <c r="D30" s="18"/>
      <c r="E30" s="18"/>
      <c r="F30" s="18">
        <v>74.5</v>
      </c>
      <c r="G30" s="18">
        <v>93</v>
      </c>
      <c r="H30" s="18">
        <v>7.9</v>
      </c>
      <c r="I30" s="18">
        <v>76.870800000000003</v>
      </c>
      <c r="J30" s="18">
        <f>SUM(F30:I30)</f>
        <v>252.27080000000001</v>
      </c>
      <c r="K30" s="18">
        <f>F30+G30+H30</f>
        <v>175.4</v>
      </c>
      <c r="L30" s="20">
        <f>((F30+H30)/K30)*100</f>
        <v>46.97833523375143</v>
      </c>
      <c r="M30" s="20">
        <f>((F30+H30)/J30)*100</f>
        <v>32.663312599000761</v>
      </c>
    </row>
    <row r="31" spans="1:13" ht="18" customHeight="1" x14ac:dyDescent="0.4">
      <c r="B31" s="11"/>
      <c r="C31" s="14"/>
      <c r="E31" s="12"/>
      <c r="F31" s="5">
        <f>F30+H30</f>
        <v>82.4</v>
      </c>
      <c r="G31" s="13"/>
      <c r="H31" s="13"/>
      <c r="I31" s="13">
        <f>I30/J30</f>
        <v>0.30471540899699845</v>
      </c>
      <c r="J31" s="12"/>
      <c r="K31" s="10" t="s">
        <v>19</v>
      </c>
      <c r="L31" s="9"/>
    </row>
    <row r="32" spans="1:13" ht="18" customHeight="1" x14ac:dyDescent="0.4">
      <c r="B32" s="8"/>
      <c r="C32" s="8"/>
      <c r="D32" s="8"/>
      <c r="K32" s="6">
        <f>K30/K29-1</f>
        <v>4.7164179104477899E-2</v>
      </c>
    </row>
    <row r="33" spans="1:11" ht="18" customHeight="1" x14ac:dyDescent="0.4">
      <c r="A33" s="1" t="s">
        <v>20</v>
      </c>
    </row>
    <row r="34" spans="1:11" ht="18" customHeight="1" x14ac:dyDescent="0.4">
      <c r="A34" s="1" t="s">
        <v>23</v>
      </c>
      <c r="B34" s="7"/>
      <c r="C34" s="7"/>
    </row>
    <row r="35" spans="1:11" ht="18" customHeight="1" x14ac:dyDescent="0.4">
      <c r="A35" s="1" t="s">
        <v>21</v>
      </c>
    </row>
    <row r="37" spans="1:11" ht="18" customHeight="1" x14ac:dyDescent="0.4">
      <c r="B37" s="4"/>
      <c r="J37" s="6"/>
      <c r="K37" s="5"/>
    </row>
    <row r="38" spans="1:11" ht="18" customHeight="1" x14ac:dyDescent="0.4">
      <c r="C38" s="4"/>
    </row>
    <row r="42" spans="1:11" ht="18" customHeight="1" x14ac:dyDescent="0.4">
      <c r="A42" s="3"/>
    </row>
  </sheetData>
  <mergeCells count="13">
    <mergeCell ref="F3:F4"/>
    <mergeCell ref="A3:A4"/>
    <mergeCell ref="B3:B4"/>
    <mergeCell ref="C3:C4"/>
    <mergeCell ref="D3:D4"/>
    <mergeCell ref="E3:E4"/>
    <mergeCell ref="L3:L4"/>
    <mergeCell ref="M3:M4"/>
    <mergeCell ref="G3:G4"/>
    <mergeCell ref="H3:H4"/>
    <mergeCell ref="I3:I4"/>
    <mergeCell ref="J3:J4"/>
    <mergeCell ref="K3:K4"/>
  </mergeCells>
  <phoneticPr fontId="1"/>
  <conditionalFormatting sqref="K31">
    <cfRule type="colorScale" priority="3">
      <colorScale>
        <cfvo type="min"/>
        <cfvo type="max"/>
        <color rgb="FFFCFCFF"/>
        <color rgb="FF63BE78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資料Ⅲｰ40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2026-06-30T12:19:44Z</dcterms:created>
  <dcterms:modified xsi:type="dcterms:W3CDTF">2026-06-30T12:19:51Z</dcterms:modified>
  <cp:category/>
  <cp:contentStatus/>
</cp:coreProperties>
</file>