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737BBD0B-F757-4233-9099-2921C4333AE7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資料Ⅱ-18" sheetId="9" r:id="rId1"/>
  </sheets>
  <definedNames>
    <definedName name="COLNUM">#REF!</definedName>
    <definedName name="COLNUM2">#REF!</definedName>
    <definedName name="COLSZ">#REF!</definedName>
    <definedName name="COLSZ2">#REF!</definedName>
    <definedName name="Data">#REF!</definedName>
    <definedName name="DataEnd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ｑああ">#REF!</definedName>
    <definedName name="Rangai0">#REF!</definedName>
    <definedName name="Title">#REF!</definedName>
    <definedName name="TitleEnglish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9" l="1"/>
  <c r="Q15" i="9"/>
  <c r="Q14" i="9"/>
  <c r="Q13" i="9"/>
  <c r="M21" i="9"/>
  <c r="M22" i="9"/>
  <c r="M23" i="9"/>
  <c r="M20" i="9"/>
  <c r="L22" i="9"/>
  <c r="L23" i="9"/>
  <c r="L21" i="9"/>
  <c r="L20" i="9"/>
  <c r="P16" i="9"/>
  <c r="P15" i="9"/>
  <c r="P14" i="9"/>
  <c r="P13" i="9"/>
  <c r="E5" i="9"/>
  <c r="D8" i="9"/>
  <c r="D7" i="9"/>
  <c r="J21" i="9"/>
  <c r="N13" i="9"/>
  <c r="J20" i="9" s="1"/>
  <c r="N16" i="9"/>
  <c r="J23" i="9" s="1"/>
  <c r="M16" i="9"/>
  <c r="L16" i="9"/>
  <c r="K16" i="9"/>
  <c r="J16" i="9"/>
  <c r="I16" i="9"/>
  <c r="I23" i="9" s="1"/>
  <c r="N15" i="9"/>
  <c r="J22" i="9" s="1"/>
  <c r="M15" i="9"/>
  <c r="L15" i="9"/>
  <c r="K15" i="9"/>
  <c r="J15" i="9"/>
  <c r="I15" i="9"/>
  <c r="I22" i="9" s="1"/>
  <c r="N14" i="9"/>
  <c r="M14" i="9"/>
  <c r="L14" i="9"/>
  <c r="K14" i="9"/>
  <c r="J14" i="9"/>
  <c r="I14" i="9"/>
  <c r="I21" i="9" s="1"/>
  <c r="M13" i="9"/>
  <c r="L13" i="9"/>
  <c r="K13" i="9"/>
  <c r="J13" i="9"/>
  <c r="I13" i="9"/>
  <c r="I20" i="9" s="1"/>
  <c r="H9" i="9"/>
  <c r="G9" i="9"/>
  <c r="F9" i="9"/>
  <c r="E8" i="9"/>
  <c r="C8" i="9"/>
  <c r="E7" i="9"/>
  <c r="C7" i="9"/>
  <c r="E6" i="9"/>
  <c r="D6" i="9"/>
  <c r="C6" i="9"/>
  <c r="D5" i="9"/>
  <c r="C5" i="9"/>
  <c r="C9" i="9" s="1"/>
  <c r="C16" i="9" s="1"/>
  <c r="C23" i="9" s="1"/>
  <c r="D9" i="9" l="1"/>
  <c r="D13" i="9" s="1"/>
  <c r="E9" i="9"/>
  <c r="E15" i="9" s="1"/>
  <c r="E22" i="9" s="1"/>
  <c r="C15" i="9"/>
  <c r="C22" i="9" s="1"/>
  <c r="F16" i="9"/>
  <c r="F23" i="9" s="1"/>
  <c r="F13" i="9"/>
  <c r="F20" i="9" s="1"/>
  <c r="G14" i="9"/>
  <c r="G21" i="9" s="1"/>
  <c r="G16" i="9"/>
  <c r="G23" i="9" s="1"/>
  <c r="G13" i="9"/>
  <c r="G20" i="9" s="1"/>
  <c r="H14" i="9"/>
  <c r="H21" i="9" s="1"/>
  <c r="H16" i="9"/>
  <c r="H23" i="9" s="1"/>
  <c r="H13" i="9"/>
  <c r="H20" i="9" s="1"/>
  <c r="C14" i="9"/>
  <c r="C21" i="9" s="1"/>
  <c r="F15" i="9"/>
  <c r="F22" i="9" s="1"/>
  <c r="G15" i="9"/>
  <c r="G22" i="9" s="1"/>
  <c r="H15" i="9"/>
  <c r="H22" i="9" s="1"/>
  <c r="C13" i="9"/>
  <c r="C20" i="9" s="1"/>
  <c r="F14" i="9"/>
  <c r="F21" i="9" s="1"/>
  <c r="D15" i="9" l="1"/>
  <c r="D14" i="9"/>
  <c r="E16" i="9"/>
  <c r="E23" i="9" s="1"/>
  <c r="D20" i="9"/>
  <c r="D16" i="9"/>
  <c r="D23" i="9" s="1"/>
  <c r="D21" i="9"/>
  <c r="D22" i="9"/>
  <c r="E13" i="9"/>
  <c r="E20" i="9" s="1"/>
  <c r="E14" i="9"/>
  <c r="E21" i="9" s="1"/>
</calcChain>
</file>

<file path=xl/sharedStrings.xml><?xml version="1.0" encoding="utf-8"?>
<sst xmlns="http://schemas.openxmlformats.org/spreadsheetml/2006/main" count="60" uniqueCount="51">
  <si>
    <t>○森林組合の雇用労働者の年間就業日数</t>
    <rPh sb="1" eb="3">
      <t>シンリン</t>
    </rPh>
    <rPh sb="3" eb="5">
      <t>クミア</t>
    </rPh>
    <rPh sb="6" eb="8">
      <t>コヨウ</t>
    </rPh>
    <rPh sb="8" eb="11">
      <t>ロウドウシャ</t>
    </rPh>
    <rPh sb="12" eb="14">
      <t>ネンカン</t>
    </rPh>
    <rPh sb="14" eb="16">
      <t>シュウギョウ</t>
    </rPh>
    <rPh sb="16" eb="18">
      <t>ニッスウ</t>
    </rPh>
    <phoneticPr fontId="2"/>
  </si>
  <si>
    <t>（単位：人）</t>
    <rPh sb="1" eb="3">
      <t>タンイ</t>
    </rPh>
    <rPh sb="4" eb="5">
      <t>ヒト</t>
    </rPh>
    <phoneticPr fontId="2"/>
  </si>
  <si>
    <t>S60
(1985）</t>
    <phoneticPr fontId="2"/>
  </si>
  <si>
    <t>H2
(90）</t>
    <phoneticPr fontId="2"/>
  </si>
  <si>
    <t>H7
(95）</t>
    <phoneticPr fontId="2"/>
  </si>
  <si>
    <t>H12
(2000）</t>
    <phoneticPr fontId="2"/>
  </si>
  <si>
    <t>H17
(05)</t>
    <phoneticPr fontId="2"/>
  </si>
  <si>
    <t>H22
(10）</t>
    <phoneticPr fontId="2"/>
  </si>
  <si>
    <t>H27
(15)</t>
    <phoneticPr fontId="2"/>
  </si>
  <si>
    <t>H28
(16)</t>
    <phoneticPr fontId="2"/>
  </si>
  <si>
    <t>H29
(17)</t>
    <phoneticPr fontId="2"/>
  </si>
  <si>
    <t>H30
(18)</t>
    <phoneticPr fontId="2"/>
  </si>
  <si>
    <t>R1
(19)</t>
    <phoneticPr fontId="5"/>
  </si>
  <si>
    <t>R2
(20)</t>
    <phoneticPr fontId="5"/>
  </si>
  <si>
    <t>R3
(21)</t>
  </si>
  <si>
    <t>R4
(22)</t>
  </si>
  <si>
    <t>（年度）</t>
    <rPh sb="1" eb="3">
      <t>ネンド</t>
    </rPh>
    <phoneticPr fontId="2"/>
  </si>
  <si>
    <t>60日未満</t>
    <rPh sb="2" eb="3">
      <t>ヒ</t>
    </rPh>
    <rPh sb="3" eb="5">
      <t>ミマン</t>
    </rPh>
    <phoneticPr fontId="2"/>
  </si>
  <si>
    <t>60日～149日</t>
    <rPh sb="2" eb="3">
      <t>ヒ</t>
    </rPh>
    <rPh sb="7" eb="8">
      <t>ヒ</t>
    </rPh>
    <phoneticPr fontId="2"/>
  </si>
  <si>
    <t>150日～209日</t>
    <rPh sb="3" eb="4">
      <t>ヒ</t>
    </rPh>
    <rPh sb="8" eb="9">
      <t>ヒ</t>
    </rPh>
    <phoneticPr fontId="2"/>
  </si>
  <si>
    <t>210日以上</t>
    <rPh sb="3" eb="4">
      <t>ヒ</t>
    </rPh>
    <rPh sb="4" eb="6">
      <t>イジョウ</t>
    </rPh>
    <phoneticPr fontId="2"/>
  </si>
  <si>
    <t>合計</t>
    <rPh sb="0" eb="2">
      <t>ゴウケイ</t>
    </rPh>
    <phoneticPr fontId="2"/>
  </si>
  <si>
    <t>S60</t>
    <phoneticPr fontId="2"/>
  </si>
  <si>
    <t>H2</t>
    <phoneticPr fontId="2"/>
  </si>
  <si>
    <t>H7</t>
    <phoneticPr fontId="2"/>
  </si>
  <si>
    <t>H12</t>
    <phoneticPr fontId="2"/>
  </si>
  <si>
    <t>H17</t>
    <phoneticPr fontId="2"/>
  </si>
  <si>
    <t>H22</t>
    <phoneticPr fontId="2"/>
  </si>
  <si>
    <t>H27</t>
    <phoneticPr fontId="2"/>
  </si>
  <si>
    <t>H28</t>
  </si>
  <si>
    <t>H29</t>
  </si>
  <si>
    <t>H30</t>
  </si>
  <si>
    <t>R1</t>
    <phoneticPr fontId="5"/>
  </si>
  <si>
    <t>R2</t>
    <phoneticPr fontId="5"/>
  </si>
  <si>
    <t>R3</t>
  </si>
  <si>
    <t>R4</t>
  </si>
  <si>
    <t>S60
(1985)</t>
    <phoneticPr fontId="2"/>
  </si>
  <si>
    <t>H2
(90)</t>
    <phoneticPr fontId="2"/>
  </si>
  <si>
    <t>7
(95)</t>
    <phoneticPr fontId="2"/>
  </si>
  <si>
    <t>12
(2000)</t>
    <phoneticPr fontId="2"/>
  </si>
  <si>
    <t>17
(05)</t>
    <phoneticPr fontId="2"/>
  </si>
  <si>
    <t>22
(10)</t>
    <phoneticPr fontId="2"/>
  </si>
  <si>
    <t>27
(15)</t>
    <phoneticPr fontId="2"/>
  </si>
  <si>
    <t>3
(21)</t>
  </si>
  <si>
    <t>4
(22)</t>
  </si>
  <si>
    <t>資料：林野庁「森林組合統計」</t>
  </si>
  <si>
    <t>60～149日</t>
    <rPh sb="6" eb="7">
      <t>ヒ</t>
    </rPh>
    <phoneticPr fontId="2"/>
  </si>
  <si>
    <t>150～209日</t>
    <rPh sb="7" eb="8">
      <t>ヒ</t>
    </rPh>
    <phoneticPr fontId="2"/>
  </si>
  <si>
    <t>R5
(23)</t>
    <phoneticPr fontId="5"/>
  </si>
  <si>
    <t>R5</t>
    <phoneticPr fontId="5"/>
  </si>
  <si>
    <t>5
(23)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</si>
</sst>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#,##0_);[Red]\(#,##0\)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</cellStyleXfs>
  <cellXfs count="19">
    <xf numFmtId="0" fontId="0" fillId="0" borderId="0" xfId="0">
      <alignment vertical="center"/>
    </xf>
    <xf numFmtId="38" fontId="6" fillId="0" borderId="1" xfId="1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176" fontId="6" fillId="0" borderId="1" xfId="0" applyNumberFormat="1" applyFont="1" applyFill="1" applyBorder="1">
      <alignment vertical="center"/>
    </xf>
    <xf numFmtId="176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 wrapText="1"/>
    </xf>
    <xf numFmtId="177" fontId="6" fillId="0" borderId="1" xfId="0" applyNumberFormat="1" applyFont="1" applyFill="1" applyBorder="1">
      <alignment vertical="center"/>
    </xf>
    <xf numFmtId="177" fontId="6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>
      <alignment vertical="center"/>
    </xf>
    <xf numFmtId="0" fontId="6" fillId="0" borderId="2" xfId="0" applyFont="1" applyFill="1" applyBorder="1" applyAlignment="1">
      <alignment vertical="center" wrapText="1"/>
    </xf>
    <xf numFmtId="178" fontId="6" fillId="0" borderId="1" xfId="0" applyNumberFormat="1" applyFont="1" applyFill="1" applyBorder="1">
      <alignment vertical="center"/>
    </xf>
    <xf numFmtId="178" fontId="6" fillId="0" borderId="0" xfId="0" applyNumberFormat="1" applyFont="1" applyFill="1">
      <alignment vertical="center"/>
    </xf>
    <xf numFmtId="0" fontId="6" fillId="0" borderId="3" xfId="0" applyFont="1" applyFill="1" applyBorder="1">
      <alignment vertical="center"/>
    </xf>
    <xf numFmtId="177" fontId="6" fillId="0" borderId="2" xfId="0" applyNumberFormat="1" applyFont="1" applyFill="1" applyBorder="1">
      <alignment vertical="center"/>
    </xf>
    <xf numFmtId="0" fontId="8" fillId="0" borderId="0" xfId="0" applyFont="1" applyFill="1">
      <alignment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6" xfId="3" xr:uid="{134D10B3-EC5B-4FFA-B147-1F595ACD88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566257287052373E-2"/>
          <c:y val="0.12776119402985076"/>
          <c:w val="0.83819930555555555"/>
          <c:h val="0.710636891779843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'資料Ⅱ-18'!$B$20</c:f>
              <c:strCache>
                <c:ptCount val="1"/>
                <c:pt idx="0">
                  <c:v>60日未満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18-4048-893E-010400612C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18-4048-893E-010400612C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18-4048-893E-010400612C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18-4048-893E-010400612C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18-4048-893E-010400612C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18-4048-893E-010400612CA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18-4048-893E-010400612CA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18-4048-893E-010400612CA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C-4A20-BEFB-FD53EC0343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'資料Ⅱ-18'!$C$19:$M$19</c:f>
              <c:strCache>
                <c:ptCount val="11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3
(21)</c:v>
                </c:pt>
                <c:pt idx="9">
                  <c:v>4
(22)</c:v>
                </c:pt>
                <c:pt idx="10">
                  <c:v>5
(23)</c:v>
                </c:pt>
              </c:strCache>
            </c:strRef>
          </c:cat>
          <c:val>
            <c:numRef>
              <c:f>'資料Ⅱ-18'!$C$20:$M$20</c:f>
              <c:numCache>
                <c:formatCode>0_ </c:formatCode>
                <c:ptCount val="11"/>
                <c:pt idx="0">
                  <c:v>61.349067089837604</c:v>
                </c:pt>
                <c:pt idx="1">
                  <c:v>60.614084862240716</c:v>
                </c:pt>
                <c:pt idx="2">
                  <c:v>56.877586956024608</c:v>
                </c:pt>
                <c:pt idx="3">
                  <c:v>47.958527124657607</c:v>
                </c:pt>
                <c:pt idx="4">
                  <c:v>38.749963095273245</c:v>
                </c:pt>
                <c:pt idx="5">
                  <c:v>23.120322394933794</c:v>
                </c:pt>
                <c:pt idx="6">
                  <c:v>15.288061082832021</c:v>
                </c:pt>
                <c:pt idx="7">
                  <c:v>10.747872816838335</c:v>
                </c:pt>
                <c:pt idx="8">
                  <c:v>10.585191385739289</c:v>
                </c:pt>
                <c:pt idx="9">
                  <c:v>10.194022844625254</c:v>
                </c:pt>
                <c:pt idx="10">
                  <c:v>10.113891562399743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32-43B0-BB71-8305B6A383C1}"/>
            </c:ext>
          </c:extLst>
        </c:ser>
        <c:ser>
          <c:idx val="1"/>
          <c:order val="1"/>
          <c:tx>
            <c:strRef>
              <c:f>'資料Ⅱ-18'!$B$21</c:f>
              <c:strCache>
                <c:ptCount val="1"/>
                <c:pt idx="0">
                  <c:v>60～149日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18-4048-893E-010400612C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18-4048-893E-010400612C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18-4048-893E-010400612C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18-4048-893E-010400612C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18-4048-893E-010400612C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18-4048-893E-010400612CA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18-4048-893E-010400612CA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18-4048-893E-010400612CA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C-4A20-BEFB-FD53EC0343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'資料Ⅱ-18'!$C$19:$M$19</c:f>
              <c:strCache>
                <c:ptCount val="11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3
(21)</c:v>
                </c:pt>
                <c:pt idx="9">
                  <c:v>4
(22)</c:v>
                </c:pt>
                <c:pt idx="10">
                  <c:v>5
(23)</c:v>
                </c:pt>
              </c:strCache>
            </c:strRef>
          </c:cat>
          <c:val>
            <c:numRef>
              <c:f>'資料Ⅱ-18'!$C$21:$M$21</c:f>
              <c:numCache>
                <c:formatCode>0_ </c:formatCode>
                <c:ptCount val="11"/>
                <c:pt idx="0">
                  <c:v>18.024145910085494</c:v>
                </c:pt>
                <c:pt idx="1">
                  <c:v>16.0168247363254</c:v>
                </c:pt>
                <c:pt idx="2">
                  <c:v>15.615495437810148</c:v>
                </c:pt>
                <c:pt idx="3">
                  <c:v>17.0616026619115</c:v>
                </c:pt>
                <c:pt idx="4">
                  <c:v>15.910365799651618</c:v>
                </c:pt>
                <c:pt idx="5">
                  <c:v>18.19996161965074</c:v>
                </c:pt>
                <c:pt idx="6">
                  <c:v>13.049514113836185</c:v>
                </c:pt>
                <c:pt idx="7">
                  <c:v>10.165696372592924</c:v>
                </c:pt>
                <c:pt idx="8">
                  <c:v>9.8470436039875189</c:v>
                </c:pt>
                <c:pt idx="9">
                  <c:v>10.530433421999687</c:v>
                </c:pt>
                <c:pt idx="10">
                  <c:v>9.7850497273018924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32-43B0-BB71-8305B6A383C1}"/>
            </c:ext>
          </c:extLst>
        </c:ser>
        <c:ser>
          <c:idx val="2"/>
          <c:order val="2"/>
          <c:tx>
            <c:strRef>
              <c:f>'資料Ⅱ-18'!$B$22</c:f>
              <c:strCache>
                <c:ptCount val="1"/>
                <c:pt idx="0">
                  <c:v>150～209日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18-4048-893E-010400612C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18-4048-893E-010400612C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18-4048-893E-010400612C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18-4048-893E-010400612C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18-4048-893E-010400612C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18-4048-893E-010400612CA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18-4048-893E-010400612CA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18-4048-893E-010400612CA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8C-4A20-BEFB-FD53EC0343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'資料Ⅱ-18'!$C$19:$M$19</c:f>
              <c:strCache>
                <c:ptCount val="11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3
(21)</c:v>
                </c:pt>
                <c:pt idx="9">
                  <c:v>4
(22)</c:v>
                </c:pt>
                <c:pt idx="10">
                  <c:v>5
(23)</c:v>
                </c:pt>
              </c:strCache>
            </c:strRef>
          </c:cat>
          <c:val>
            <c:numRef>
              <c:f>'資料Ⅱ-18'!$C$22:$M$22</c:f>
              <c:numCache>
                <c:formatCode>0_ </c:formatCode>
                <c:ptCount val="11"/>
                <c:pt idx="0">
                  <c:v>11.375282249889898</c:v>
                </c:pt>
                <c:pt idx="1">
                  <c:v>10.927972475163699</c:v>
                </c:pt>
                <c:pt idx="2">
                  <c:v>11.592993208168492</c:v>
                </c:pt>
                <c:pt idx="3">
                  <c:v>14.184605768700481</c:v>
                </c:pt>
                <c:pt idx="4">
                  <c:v>15.641699388857724</c:v>
                </c:pt>
                <c:pt idx="5">
                  <c:v>15.839570140088274</c:v>
                </c:pt>
                <c:pt idx="6">
                  <c:v>14.125404905136509</c:v>
                </c:pt>
                <c:pt idx="7">
                  <c:v>12.285415733691597</c:v>
                </c:pt>
                <c:pt idx="8">
                  <c:v>11.193973061410851</c:v>
                </c:pt>
                <c:pt idx="9">
                  <c:v>11.883899233296823</c:v>
                </c:pt>
                <c:pt idx="10">
                  <c:v>11.84632659608598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32-43B0-BB71-8305B6A383C1}"/>
            </c:ext>
          </c:extLst>
        </c:ser>
        <c:ser>
          <c:idx val="3"/>
          <c:order val="3"/>
          <c:tx>
            <c:strRef>
              <c:f>'資料Ⅱ-18'!$B$23</c:f>
              <c:strCache>
                <c:ptCount val="1"/>
                <c:pt idx="0">
                  <c:v>210日以上</c:v>
                </c:pt>
              </c:strCache>
            </c:strRef>
          </c:tx>
          <c:spPr>
            <a:solidFill>
              <a:srgbClr val="FF66CC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18-4048-893E-010400612C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18-4048-893E-010400612C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18-4048-893E-010400612C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18-4048-893E-010400612C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18-4048-893E-010400612C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18-4048-893E-010400612CA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18-4048-893E-010400612CA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18-4048-893E-010400612CA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8C-4A20-BEFB-FD53EC0343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'資料Ⅱ-18'!$C$19:$M$19</c:f>
              <c:strCache>
                <c:ptCount val="11"/>
                <c:pt idx="0">
                  <c:v>S60
(1985)</c:v>
                </c:pt>
                <c:pt idx="1">
                  <c:v>H2
(90)</c:v>
                </c:pt>
                <c:pt idx="2">
                  <c:v>7
(95)</c:v>
                </c:pt>
                <c:pt idx="3">
                  <c:v>12
(2000)</c:v>
                </c:pt>
                <c:pt idx="4">
                  <c:v>17
(05)</c:v>
                </c:pt>
                <c:pt idx="5">
                  <c:v>22
(10)</c:v>
                </c:pt>
                <c:pt idx="6">
                  <c:v>27
(15)</c:v>
                </c:pt>
                <c:pt idx="7">
                  <c:v>R2
(20)</c:v>
                </c:pt>
                <c:pt idx="8">
                  <c:v>3
(21)</c:v>
                </c:pt>
                <c:pt idx="9">
                  <c:v>4
(22)</c:v>
                </c:pt>
                <c:pt idx="10">
                  <c:v>5
(23)</c:v>
                </c:pt>
              </c:strCache>
            </c:strRef>
          </c:cat>
          <c:val>
            <c:numRef>
              <c:f>'資料Ⅱ-18'!$C$23:$M$23</c:f>
              <c:numCache>
                <c:formatCode>0_ </c:formatCode>
                <c:ptCount val="11"/>
                <c:pt idx="0">
                  <c:v>9.2515047501870029</c:v>
                </c:pt>
                <c:pt idx="1">
                  <c:v>12.441117926270188</c:v>
                </c:pt>
                <c:pt idx="2">
                  <c:v>15.913924397996754</c:v>
                </c:pt>
                <c:pt idx="3">
                  <c:v>20.795264444730407</c:v>
                </c:pt>
                <c:pt idx="4">
                  <c:v>29.697971716217413</c:v>
                </c:pt>
                <c:pt idx="5">
                  <c:v>42.840145845327193</c:v>
                </c:pt>
                <c:pt idx="6">
                  <c:v>57.537019898195283</c:v>
                </c:pt>
                <c:pt idx="7">
                  <c:v>66.80101507687715</c:v>
                </c:pt>
                <c:pt idx="8">
                  <c:v>68.373791948862333</c:v>
                </c:pt>
                <c:pt idx="9">
                  <c:v>67.391644500078243</c:v>
                </c:pt>
                <c:pt idx="10">
                  <c:v>68.254732114212374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932-43B0-BB71-8305B6A38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2381728"/>
        <c:axId val="1"/>
      </c:barChart>
      <c:catAx>
        <c:axId val="442381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5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l"/>
        <c:numFmt formatCode="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442381728"/>
        <c:crosses val="autoZero"/>
        <c:crossBetween val="between"/>
        <c:majorUnit val="20"/>
        <c:minorUnit val="10"/>
      </c:valAx>
    </c:plotArea>
    <c:legend>
      <c:legendPos val="b"/>
      <c:layout>
        <c:manualLayout>
          <c:xMode val="edge"/>
          <c:yMode val="edge"/>
          <c:x val="9.9959722222222228E-2"/>
          <c:y val="1.9455793296135247E-2"/>
          <c:w val="0.80293402777777778"/>
          <c:h val="9.1843603854079151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380233" y="5344279"/>
    <xdr:ext cx="2880000" cy="1461724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C597C9D-3187-4E69-ADEC-83EC96DB72D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0.91602</cdr:x>
      <cdr:y>0.86045</cdr:y>
    </cdr:from>
    <cdr:to>
      <cdr:x>1</cdr:x>
      <cdr:y>0.93376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638126" y="1257736"/>
          <a:ext cx="241874" cy="107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500"/>
            <a:t>（年度）</a:t>
          </a:r>
        </a:p>
      </cdr:txBody>
    </cdr:sp>
  </cdr:relSizeAnchor>
  <cdr:relSizeAnchor xmlns:cdr="http://schemas.openxmlformats.org/drawingml/2006/chartDrawing">
    <cdr:from>
      <cdr:x>3.47222E-7</cdr:x>
      <cdr:y>0.01354</cdr:y>
    </cdr:from>
    <cdr:to>
      <cdr:x>0.07603</cdr:x>
      <cdr:y>0.12569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1" y="19799"/>
          <a:ext cx="218964" cy="163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+mn-ea"/>
              <a:ea typeface="+mn-ea"/>
            </a:rPr>
            <a:t>（</a:t>
          </a:r>
          <a:r>
            <a:rPr lang="en-US" altLang="ja-JP" sz="700">
              <a:latin typeface="+mn-ea"/>
              <a:ea typeface="+mn-ea"/>
            </a:rPr>
            <a:t>%</a:t>
          </a:r>
          <a:r>
            <a:rPr lang="ja-JP" altLang="en-US" sz="700">
              <a:latin typeface="+mn-ea"/>
              <a:ea typeface="+mn-ea"/>
            </a:rPr>
            <a:t>）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DAB7-11DE-48B2-BB6A-9F34695CE57F}">
  <sheetPr>
    <pageSetUpPr fitToPage="1"/>
  </sheetPr>
  <dimension ref="A1:U26"/>
  <sheetViews>
    <sheetView showGridLines="0" tabSelected="1" zoomScale="86" zoomScaleNormal="86" workbookViewId="0"/>
  </sheetViews>
  <sheetFormatPr defaultRowHeight="13.5" x14ac:dyDescent="0.15"/>
  <cols>
    <col min="1" max="1" width="9" style="3"/>
    <col min="2" max="2" width="12.625" style="3" customWidth="1"/>
    <col min="3" max="16384" width="9" style="3"/>
  </cols>
  <sheetData>
    <row r="1" spans="1:21" ht="22.5" customHeight="1" x14ac:dyDescent="0.15">
      <c r="A1" s="9" t="s">
        <v>0</v>
      </c>
    </row>
    <row r="2" spans="1:21" x14ac:dyDescent="0.15">
      <c r="C2" s="10"/>
      <c r="D2" s="10"/>
      <c r="E2" s="10"/>
      <c r="F2" s="10"/>
      <c r="G2" s="10"/>
      <c r="H2" s="10"/>
    </row>
    <row r="3" spans="1:21" x14ac:dyDescent="0.15">
      <c r="J3" s="11"/>
      <c r="K3" s="11"/>
      <c r="L3" s="11"/>
      <c r="P3" s="11"/>
      <c r="Q3" s="11" t="s">
        <v>1</v>
      </c>
    </row>
    <row r="4" spans="1:21" ht="27" x14ac:dyDescent="0.15">
      <c r="B4" s="12"/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48</v>
      </c>
      <c r="R4" s="13" t="s">
        <v>16</v>
      </c>
    </row>
    <row r="5" spans="1:21" x14ac:dyDescent="0.15">
      <c r="B5" s="12" t="s">
        <v>17</v>
      </c>
      <c r="C5" s="14">
        <f>75168+12590</f>
        <v>87758</v>
      </c>
      <c r="D5" s="14">
        <f>59732+7566</f>
        <v>67298</v>
      </c>
      <c r="E5" s="14">
        <f>45123+4621</f>
        <v>49744</v>
      </c>
      <c r="F5" s="14">
        <v>26088</v>
      </c>
      <c r="G5" s="14">
        <v>13125</v>
      </c>
      <c r="H5" s="14">
        <v>6024</v>
      </c>
      <c r="I5" s="1">
        <v>2643</v>
      </c>
      <c r="J5" s="1">
        <v>2079</v>
      </c>
      <c r="K5" s="1">
        <v>1869</v>
      </c>
      <c r="L5" s="1">
        <v>1711</v>
      </c>
      <c r="M5" s="1">
        <v>1541</v>
      </c>
      <c r="N5" s="1">
        <v>1440</v>
      </c>
      <c r="O5" s="1">
        <v>1391</v>
      </c>
      <c r="P5" s="1">
        <v>1303</v>
      </c>
      <c r="Q5" s="1">
        <v>1261</v>
      </c>
      <c r="T5" s="15"/>
      <c r="U5" s="15"/>
    </row>
    <row r="6" spans="1:21" x14ac:dyDescent="0.15">
      <c r="B6" s="12" t="s">
        <v>18</v>
      </c>
      <c r="C6" s="14">
        <f>7636+18147</f>
        <v>25783</v>
      </c>
      <c r="D6" s="14">
        <f>6863+10920</f>
        <v>17783</v>
      </c>
      <c r="E6" s="14">
        <f>5378+8279</f>
        <v>13657</v>
      </c>
      <c r="F6" s="14">
        <v>9281</v>
      </c>
      <c r="G6" s="14">
        <v>5389</v>
      </c>
      <c r="H6" s="14">
        <v>4742</v>
      </c>
      <c r="I6" s="1">
        <v>2256</v>
      </c>
      <c r="J6" s="1">
        <v>1924</v>
      </c>
      <c r="K6" s="1">
        <v>1728</v>
      </c>
      <c r="L6" s="1">
        <v>1554</v>
      </c>
      <c r="M6" s="1">
        <v>1443</v>
      </c>
      <c r="N6" s="1">
        <v>1362</v>
      </c>
      <c r="O6" s="1">
        <v>1294</v>
      </c>
      <c r="P6" s="1">
        <v>1346</v>
      </c>
      <c r="Q6" s="1">
        <v>1220</v>
      </c>
      <c r="T6" s="15"/>
      <c r="U6" s="15"/>
    </row>
    <row r="7" spans="1:21" x14ac:dyDescent="0.15">
      <c r="B7" s="12" t="s">
        <v>19</v>
      </c>
      <c r="C7" s="14">
        <f>1090+15182</f>
        <v>16272</v>
      </c>
      <c r="D7" s="14">
        <f>936+11197</f>
        <v>12133</v>
      </c>
      <c r="E7" s="14">
        <f>924+9215</f>
        <v>10139</v>
      </c>
      <c r="F7" s="14">
        <v>7716</v>
      </c>
      <c r="G7" s="14">
        <v>5298</v>
      </c>
      <c r="H7" s="14">
        <v>4127</v>
      </c>
      <c r="I7" s="1">
        <v>2442</v>
      </c>
      <c r="J7" s="1">
        <v>2221</v>
      </c>
      <c r="K7" s="1">
        <v>2105</v>
      </c>
      <c r="L7" s="1">
        <v>1924</v>
      </c>
      <c r="M7" s="1">
        <v>1721</v>
      </c>
      <c r="N7" s="1">
        <v>1646</v>
      </c>
      <c r="O7" s="1">
        <v>1471</v>
      </c>
      <c r="P7" s="1">
        <v>1519</v>
      </c>
      <c r="Q7" s="1">
        <v>1477</v>
      </c>
      <c r="T7" s="15"/>
      <c r="U7" s="15"/>
    </row>
    <row r="8" spans="1:21" x14ac:dyDescent="0.15">
      <c r="B8" s="12" t="s">
        <v>20</v>
      </c>
      <c r="C8" s="14">
        <f>865+12369</f>
        <v>13234</v>
      </c>
      <c r="D8" s="14">
        <f>810+13003</f>
        <v>13813</v>
      </c>
      <c r="E8" s="14">
        <f>682+13236</f>
        <v>13918</v>
      </c>
      <c r="F8" s="14">
        <v>11312</v>
      </c>
      <c r="G8" s="14">
        <v>10059</v>
      </c>
      <c r="H8" s="14">
        <v>11162</v>
      </c>
      <c r="I8" s="1">
        <v>9947</v>
      </c>
      <c r="J8" s="1">
        <v>9888</v>
      </c>
      <c r="K8" s="1">
        <v>9716</v>
      </c>
      <c r="L8" s="1">
        <v>9512</v>
      </c>
      <c r="M8" s="1">
        <v>9097</v>
      </c>
      <c r="N8" s="1">
        <v>8950</v>
      </c>
      <c r="O8" s="1">
        <v>8985</v>
      </c>
      <c r="P8" s="1">
        <v>8614</v>
      </c>
      <c r="Q8" s="1">
        <v>8510</v>
      </c>
      <c r="T8" s="15"/>
      <c r="U8" s="15"/>
    </row>
    <row r="9" spans="1:21" x14ac:dyDescent="0.15">
      <c r="B9" s="12" t="s">
        <v>21</v>
      </c>
      <c r="C9" s="14">
        <f t="shared" ref="C9:H9" si="0">SUM(C5:C8)</f>
        <v>143047</v>
      </c>
      <c r="D9" s="14">
        <f t="shared" si="0"/>
        <v>111027</v>
      </c>
      <c r="E9" s="14">
        <f t="shared" si="0"/>
        <v>87458</v>
      </c>
      <c r="F9" s="14">
        <f t="shared" si="0"/>
        <v>54397</v>
      </c>
      <c r="G9" s="14">
        <f t="shared" si="0"/>
        <v>33871</v>
      </c>
      <c r="H9" s="14">
        <f t="shared" si="0"/>
        <v>26055</v>
      </c>
      <c r="I9" s="1">
        <v>17288</v>
      </c>
      <c r="J9" s="1">
        <v>16112</v>
      </c>
      <c r="K9" s="1">
        <v>15418</v>
      </c>
      <c r="L9" s="1">
        <v>14701</v>
      </c>
      <c r="M9" s="1">
        <v>13802</v>
      </c>
      <c r="N9" s="1">
        <v>13398</v>
      </c>
      <c r="O9" s="1">
        <v>13141</v>
      </c>
      <c r="P9" s="1">
        <v>12782</v>
      </c>
      <c r="Q9" s="1">
        <v>12468</v>
      </c>
      <c r="T9" s="15"/>
      <c r="U9" s="15"/>
    </row>
    <row r="12" spans="1:21" x14ac:dyDescent="0.15">
      <c r="B12" s="12"/>
      <c r="C12" s="12" t="s">
        <v>22</v>
      </c>
      <c r="D12" s="12" t="s">
        <v>23</v>
      </c>
      <c r="E12" s="12" t="s">
        <v>24</v>
      </c>
      <c r="F12" s="12" t="s">
        <v>25</v>
      </c>
      <c r="G12" s="12" t="s">
        <v>26</v>
      </c>
      <c r="H12" s="12" t="s">
        <v>27</v>
      </c>
      <c r="I12" s="2" t="s">
        <v>28</v>
      </c>
      <c r="J12" s="2" t="s">
        <v>29</v>
      </c>
      <c r="K12" s="2" t="s">
        <v>30</v>
      </c>
      <c r="L12" s="2" t="s">
        <v>31</v>
      </c>
      <c r="M12" s="2" t="s">
        <v>32</v>
      </c>
      <c r="N12" s="2" t="s">
        <v>33</v>
      </c>
      <c r="O12" s="2" t="s">
        <v>34</v>
      </c>
      <c r="P12" s="2" t="s">
        <v>35</v>
      </c>
      <c r="Q12" s="2" t="s">
        <v>49</v>
      </c>
      <c r="R12" s="13" t="s">
        <v>16</v>
      </c>
    </row>
    <row r="13" spans="1:21" x14ac:dyDescent="0.15">
      <c r="B13" s="12" t="s">
        <v>17</v>
      </c>
      <c r="C13" s="4">
        <f t="shared" ref="C13:N16" si="1">C5/C$9</f>
        <v>0.61349067089837606</v>
      </c>
      <c r="D13" s="4">
        <f>D5/D$9</f>
        <v>0.60614084862240714</v>
      </c>
      <c r="E13" s="4">
        <f t="shared" si="1"/>
        <v>0.56877586956024606</v>
      </c>
      <c r="F13" s="4">
        <f t="shared" si="1"/>
        <v>0.47958527124657607</v>
      </c>
      <c r="G13" s="4">
        <f t="shared" si="1"/>
        <v>0.38749963095273243</v>
      </c>
      <c r="H13" s="4">
        <f t="shared" si="1"/>
        <v>0.23120322394933793</v>
      </c>
      <c r="I13" s="4">
        <f t="shared" si="1"/>
        <v>0.15288061082832022</v>
      </c>
      <c r="J13" s="4">
        <f t="shared" si="1"/>
        <v>0.12903426017874875</v>
      </c>
      <c r="K13" s="4">
        <f t="shared" si="1"/>
        <v>0.12122194837203269</v>
      </c>
      <c r="L13" s="4">
        <f t="shared" si="1"/>
        <v>0.11638664036460104</v>
      </c>
      <c r="M13" s="4">
        <f t="shared" si="1"/>
        <v>0.11165048543689321</v>
      </c>
      <c r="N13" s="4">
        <f>N5/N$9</f>
        <v>0.10747872816838334</v>
      </c>
      <c r="O13" s="4">
        <v>0.1058519138573929</v>
      </c>
      <c r="P13" s="4">
        <f t="shared" ref="P13:P16" si="2">P5/P$9</f>
        <v>0.10194022844625254</v>
      </c>
      <c r="Q13" s="4">
        <f>Q5/Q$9</f>
        <v>0.10113891562399743</v>
      </c>
    </row>
    <row r="14" spans="1:21" x14ac:dyDescent="0.15">
      <c r="B14" s="12" t="s">
        <v>18</v>
      </c>
      <c r="C14" s="4">
        <f t="shared" si="1"/>
        <v>0.18024145910085496</v>
      </c>
      <c r="D14" s="4">
        <f>D6/D$9</f>
        <v>0.160168247363254</v>
      </c>
      <c r="E14" s="4">
        <f t="shared" si="1"/>
        <v>0.15615495437810148</v>
      </c>
      <c r="F14" s="4">
        <f t="shared" si="1"/>
        <v>0.17061602661911501</v>
      </c>
      <c r="G14" s="4">
        <f t="shared" si="1"/>
        <v>0.15910365799651618</v>
      </c>
      <c r="H14" s="4">
        <f t="shared" si="1"/>
        <v>0.1819996161965074</v>
      </c>
      <c r="I14" s="4">
        <f t="shared" si="1"/>
        <v>0.13049514113836186</v>
      </c>
      <c r="J14" s="4">
        <f t="shared" si="1"/>
        <v>0.11941410129096326</v>
      </c>
      <c r="K14" s="4">
        <f t="shared" si="1"/>
        <v>0.11207679335841225</v>
      </c>
      <c r="L14" s="4">
        <f t="shared" si="1"/>
        <v>0.10570709475545881</v>
      </c>
      <c r="M14" s="4">
        <f t="shared" si="1"/>
        <v>0.10455006520794088</v>
      </c>
      <c r="N14" s="4">
        <f t="shared" si="1"/>
        <v>0.10165696372592924</v>
      </c>
      <c r="O14" s="4">
        <v>9.8470436039875195E-2</v>
      </c>
      <c r="P14" s="4">
        <f t="shared" si="2"/>
        <v>0.10530433421999687</v>
      </c>
      <c r="Q14" s="4">
        <f>Q6/Q$9</f>
        <v>9.7850497273018922E-2</v>
      </c>
    </row>
    <row r="15" spans="1:21" x14ac:dyDescent="0.15">
      <c r="B15" s="12" t="s">
        <v>19</v>
      </c>
      <c r="C15" s="4">
        <f t="shared" si="1"/>
        <v>0.11375282249889897</v>
      </c>
      <c r="D15" s="4">
        <f>D7/D$9</f>
        <v>0.10927972475163698</v>
      </c>
      <c r="E15" s="4">
        <f t="shared" si="1"/>
        <v>0.11592993208168492</v>
      </c>
      <c r="F15" s="4">
        <f t="shared" si="1"/>
        <v>0.14184605768700481</v>
      </c>
      <c r="G15" s="4">
        <f t="shared" si="1"/>
        <v>0.15641699388857724</v>
      </c>
      <c r="H15" s="4">
        <f t="shared" si="1"/>
        <v>0.15839570140088274</v>
      </c>
      <c r="I15" s="4">
        <f t="shared" si="1"/>
        <v>0.1412540490513651</v>
      </c>
      <c r="J15" s="4">
        <f t="shared" si="1"/>
        <v>0.13784756703078452</v>
      </c>
      <c r="K15" s="4">
        <f t="shared" si="1"/>
        <v>0.13652873265014917</v>
      </c>
      <c r="L15" s="4">
        <f t="shared" si="1"/>
        <v>0.13087545064961567</v>
      </c>
      <c r="M15" s="4">
        <f t="shared" si="1"/>
        <v>0.12469207361251992</v>
      </c>
      <c r="N15" s="4">
        <f t="shared" si="1"/>
        <v>0.12285415733691596</v>
      </c>
      <c r="O15" s="4">
        <v>0.11193973061410852</v>
      </c>
      <c r="P15" s="4">
        <f t="shared" si="2"/>
        <v>0.11883899233296824</v>
      </c>
      <c r="Q15" s="4">
        <f>Q7/Q$9</f>
        <v>0.11846326596085981</v>
      </c>
    </row>
    <row r="16" spans="1:21" x14ac:dyDescent="0.15">
      <c r="B16" s="12" t="s">
        <v>20</v>
      </c>
      <c r="C16" s="4">
        <f t="shared" si="1"/>
        <v>9.2515047501870021E-2</v>
      </c>
      <c r="D16" s="4">
        <f>D8/D$9</f>
        <v>0.12441117926270187</v>
      </c>
      <c r="E16" s="4">
        <f t="shared" si="1"/>
        <v>0.15913924397996754</v>
      </c>
      <c r="F16" s="4">
        <f t="shared" si="1"/>
        <v>0.20795264444730407</v>
      </c>
      <c r="G16" s="4">
        <f t="shared" si="1"/>
        <v>0.29697971716217414</v>
      </c>
      <c r="H16" s="4">
        <f t="shared" si="1"/>
        <v>0.42840145845327193</v>
      </c>
      <c r="I16" s="4">
        <f t="shared" si="1"/>
        <v>0.57537019898195285</v>
      </c>
      <c r="J16" s="4">
        <f t="shared" si="1"/>
        <v>0.61370407149950346</v>
      </c>
      <c r="K16" s="4">
        <f t="shared" si="1"/>
        <v>0.63017252561940584</v>
      </c>
      <c r="L16" s="4">
        <f t="shared" si="1"/>
        <v>0.64703081423032449</v>
      </c>
      <c r="M16" s="4">
        <f t="shared" si="1"/>
        <v>0.659107375742646</v>
      </c>
      <c r="N16" s="4">
        <f t="shared" si="1"/>
        <v>0.66801015076877146</v>
      </c>
      <c r="O16" s="4">
        <v>0.68373791948862339</v>
      </c>
      <c r="P16" s="4">
        <f t="shared" si="2"/>
        <v>0.6739164450007824</v>
      </c>
      <c r="Q16" s="4">
        <f>Q8/Q$9</f>
        <v>0.6825473211421238</v>
      </c>
    </row>
    <row r="17" spans="2:18" x14ac:dyDescent="0.15">
      <c r="C17" s="10"/>
      <c r="D17" s="10"/>
      <c r="E17" s="10"/>
      <c r="F17" s="10"/>
      <c r="G17" s="10"/>
      <c r="H17" s="10"/>
      <c r="I17" s="16"/>
    </row>
    <row r="18" spans="2:18" x14ac:dyDescent="0.15">
      <c r="C18" s="10"/>
      <c r="D18" s="10"/>
      <c r="E18" s="10"/>
      <c r="F18" s="10"/>
      <c r="G18" s="10"/>
      <c r="H18" s="10"/>
      <c r="J18" s="10"/>
      <c r="K18" s="5"/>
      <c r="L18" s="5"/>
      <c r="M18" s="5"/>
      <c r="N18" s="5"/>
      <c r="O18" s="5"/>
      <c r="P18" s="5"/>
      <c r="Q18" s="5"/>
    </row>
    <row r="19" spans="2:18" ht="27" x14ac:dyDescent="0.15">
      <c r="B19" s="12"/>
      <c r="C19" s="2" t="s">
        <v>36</v>
      </c>
      <c r="D19" s="2" t="s">
        <v>37</v>
      </c>
      <c r="E19" s="2" t="s">
        <v>38</v>
      </c>
      <c r="F19" s="2" t="s">
        <v>39</v>
      </c>
      <c r="G19" s="2" t="s">
        <v>40</v>
      </c>
      <c r="H19" s="2" t="s">
        <v>41</v>
      </c>
      <c r="I19" s="2" t="s">
        <v>42</v>
      </c>
      <c r="J19" s="2" t="s">
        <v>13</v>
      </c>
      <c r="K19" s="2" t="s">
        <v>43</v>
      </c>
      <c r="L19" s="2" t="s">
        <v>44</v>
      </c>
      <c r="M19" s="2" t="s">
        <v>50</v>
      </c>
      <c r="N19" s="6" t="s">
        <v>16</v>
      </c>
      <c r="O19" s="6"/>
      <c r="P19" s="6"/>
      <c r="Q19" s="6"/>
      <c r="R19" s="6"/>
    </row>
    <row r="20" spans="2:18" x14ac:dyDescent="0.15">
      <c r="B20" s="12" t="s">
        <v>17</v>
      </c>
      <c r="C20" s="7">
        <f t="shared" ref="C20:I23" si="3">C13*100</f>
        <v>61.349067089837604</v>
      </c>
      <c r="D20" s="7">
        <f t="shared" si="3"/>
        <v>60.614084862240716</v>
      </c>
      <c r="E20" s="7">
        <f t="shared" si="3"/>
        <v>56.877586956024608</v>
      </c>
      <c r="F20" s="7">
        <f t="shared" si="3"/>
        <v>47.958527124657607</v>
      </c>
      <c r="G20" s="7">
        <f t="shared" si="3"/>
        <v>38.749963095273245</v>
      </c>
      <c r="H20" s="7">
        <f t="shared" si="3"/>
        <v>23.120322394933794</v>
      </c>
      <c r="I20" s="7">
        <f t="shared" si="3"/>
        <v>15.288061082832021</v>
      </c>
      <c r="J20" s="7">
        <f>N13*100</f>
        <v>10.747872816838335</v>
      </c>
      <c r="K20" s="7">
        <v>10.585191385739289</v>
      </c>
      <c r="L20" s="7">
        <f>P13*100</f>
        <v>10.194022844625254</v>
      </c>
      <c r="M20" s="7">
        <f>Q13*100</f>
        <v>10.113891562399743</v>
      </c>
      <c r="N20" s="17"/>
      <c r="O20" s="8"/>
      <c r="P20" s="8"/>
      <c r="Q20" s="8"/>
    </row>
    <row r="21" spans="2:18" x14ac:dyDescent="0.15">
      <c r="B21" s="12" t="s">
        <v>46</v>
      </c>
      <c r="C21" s="7">
        <f t="shared" si="3"/>
        <v>18.024145910085494</v>
      </c>
      <c r="D21" s="7">
        <f t="shared" si="3"/>
        <v>16.0168247363254</v>
      </c>
      <c r="E21" s="7">
        <f t="shared" si="3"/>
        <v>15.615495437810148</v>
      </c>
      <c r="F21" s="7">
        <f t="shared" si="3"/>
        <v>17.0616026619115</v>
      </c>
      <c r="G21" s="7">
        <f t="shared" si="3"/>
        <v>15.910365799651618</v>
      </c>
      <c r="H21" s="7">
        <f t="shared" si="3"/>
        <v>18.19996161965074</v>
      </c>
      <c r="I21" s="7">
        <f t="shared" si="3"/>
        <v>13.049514113836185</v>
      </c>
      <c r="J21" s="7">
        <f>N14*100</f>
        <v>10.165696372592924</v>
      </c>
      <c r="K21" s="7">
        <v>9.8470436039875189</v>
      </c>
      <c r="L21" s="7">
        <f>P14*100</f>
        <v>10.530433421999687</v>
      </c>
      <c r="M21" s="7">
        <f t="shared" ref="M21:M23" si="4">Q14*100</f>
        <v>9.7850497273018924</v>
      </c>
      <c r="N21" s="17"/>
      <c r="O21" s="8"/>
      <c r="P21" s="8"/>
      <c r="Q21" s="8"/>
    </row>
    <row r="22" spans="2:18" x14ac:dyDescent="0.15">
      <c r="B22" s="12" t="s">
        <v>47</v>
      </c>
      <c r="C22" s="7">
        <f t="shared" si="3"/>
        <v>11.375282249889898</v>
      </c>
      <c r="D22" s="7">
        <f t="shared" si="3"/>
        <v>10.927972475163699</v>
      </c>
      <c r="E22" s="7">
        <f t="shared" si="3"/>
        <v>11.592993208168492</v>
      </c>
      <c r="F22" s="7">
        <f t="shared" si="3"/>
        <v>14.184605768700481</v>
      </c>
      <c r="G22" s="7">
        <f t="shared" si="3"/>
        <v>15.641699388857724</v>
      </c>
      <c r="H22" s="7">
        <f t="shared" si="3"/>
        <v>15.839570140088274</v>
      </c>
      <c r="I22" s="7">
        <f t="shared" si="3"/>
        <v>14.125404905136509</v>
      </c>
      <c r="J22" s="7">
        <f>N15*100</f>
        <v>12.285415733691597</v>
      </c>
      <c r="K22" s="7">
        <v>11.193973061410851</v>
      </c>
      <c r="L22" s="7">
        <f>P15*100</f>
        <v>11.883899233296823</v>
      </c>
      <c r="M22" s="7">
        <f t="shared" si="4"/>
        <v>11.84632659608598</v>
      </c>
      <c r="N22" s="17"/>
      <c r="O22" s="8"/>
      <c r="P22" s="8"/>
      <c r="Q22" s="8"/>
    </row>
    <row r="23" spans="2:18" x14ac:dyDescent="0.15">
      <c r="B23" s="12" t="s">
        <v>20</v>
      </c>
      <c r="C23" s="7">
        <f t="shared" si="3"/>
        <v>9.2515047501870029</v>
      </c>
      <c r="D23" s="7">
        <f t="shared" si="3"/>
        <v>12.441117926270188</v>
      </c>
      <c r="E23" s="7">
        <f t="shared" si="3"/>
        <v>15.913924397996754</v>
      </c>
      <c r="F23" s="7">
        <f t="shared" si="3"/>
        <v>20.795264444730407</v>
      </c>
      <c r="G23" s="7">
        <f t="shared" si="3"/>
        <v>29.697971716217413</v>
      </c>
      <c r="H23" s="7">
        <f t="shared" si="3"/>
        <v>42.840145845327193</v>
      </c>
      <c r="I23" s="7">
        <f t="shared" si="3"/>
        <v>57.537019898195283</v>
      </c>
      <c r="J23" s="7">
        <f>N16*100</f>
        <v>66.80101507687715</v>
      </c>
      <c r="K23" s="7">
        <v>68.373791948862333</v>
      </c>
      <c r="L23" s="7">
        <f>P16*100</f>
        <v>67.391644500078243</v>
      </c>
      <c r="M23" s="7">
        <f t="shared" si="4"/>
        <v>68.254732114212374</v>
      </c>
      <c r="N23" s="17"/>
      <c r="O23" s="8"/>
      <c r="P23" s="8"/>
      <c r="Q23" s="8"/>
    </row>
    <row r="24" spans="2:18" x14ac:dyDescent="0.15">
      <c r="C24" s="15"/>
    </row>
    <row r="25" spans="2:18" x14ac:dyDescent="0.15">
      <c r="B25" s="18"/>
    </row>
    <row r="26" spans="2:18" x14ac:dyDescent="0.15">
      <c r="B26" s="3" t="s">
        <v>45</v>
      </c>
    </row>
  </sheetData>
  <phoneticPr fontId="5"/>
  <pageMargins left="0.31496062992125984" right="0.31496062992125984" top="0.78740157480314965" bottom="0.39370078740157483" header="0.31496062992125984" footer="0.31496062992125984"/>
  <pageSetup paperSize="9" scale="91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資料Ⅱ-18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2026-06-11T10:42:09Z</dcterms:created>
  <dcterms:modified xsi:type="dcterms:W3CDTF">2026-06-11T10:42:17Z</dcterms:modified>
  <cp:category/>
  <cp:contentStatus/>
</cp:coreProperties>
</file>