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120" windowHeight="6570" activeTab="0"/>
  </bookViews>
  <sheets>
    <sheet name="資料Ⅱ-23" sheetId="1" r:id="rId1"/>
  </sheets>
  <definedNames>
    <definedName name="_xlnm.Print_Area" localSheetId="0">'資料Ⅱ-23'!$A$1:$X$49</definedName>
  </definedNames>
  <calcPr fullCalcOnLoad="1"/>
</workbook>
</file>

<file path=xl/sharedStrings.xml><?xml version="1.0" encoding="utf-8"?>
<sst xmlns="http://schemas.openxmlformats.org/spreadsheetml/2006/main" count="67" uniqueCount="36">
  <si>
    <t>○きのこ類生産量の推移</t>
  </si>
  <si>
    <t>生しいたけ</t>
  </si>
  <si>
    <t>ぶなしめじ</t>
  </si>
  <si>
    <t>えのきたけ</t>
  </si>
  <si>
    <t>まいたけ</t>
  </si>
  <si>
    <t>エリンギ</t>
  </si>
  <si>
    <t>なめこ</t>
  </si>
  <si>
    <t>乾しいたけ</t>
  </si>
  <si>
    <t>17
(05)</t>
  </si>
  <si>
    <t>18
(06)</t>
  </si>
  <si>
    <t>19
(07)</t>
  </si>
  <si>
    <t>20
(08)</t>
  </si>
  <si>
    <t>21
(09)</t>
  </si>
  <si>
    <t>22
(10)</t>
  </si>
  <si>
    <t>23
(11)</t>
  </si>
  <si>
    <t>24
(12)</t>
  </si>
  <si>
    <t>その他</t>
  </si>
  <si>
    <t>（万トン）</t>
  </si>
  <si>
    <t>25
(13)</t>
  </si>
  <si>
    <t>26
(14)</t>
  </si>
  <si>
    <t>（トン）</t>
  </si>
  <si>
    <t>合計</t>
  </si>
  <si>
    <t>注１：乾しいたけは生重換算値。</t>
  </si>
  <si>
    <t>年</t>
  </si>
  <si>
    <t>28
(16)</t>
  </si>
  <si>
    <t>資料：林野庁「特用林産基礎資料」</t>
  </si>
  <si>
    <t>27
(15)</t>
  </si>
  <si>
    <t>29
(17)</t>
  </si>
  <si>
    <t>30
(18)</t>
  </si>
  <si>
    <t>S60
(1985)</t>
  </si>
  <si>
    <t>H2
(90)</t>
  </si>
  <si>
    <t>7
(95)</t>
  </si>
  <si>
    <t>12
(2000)</t>
  </si>
  <si>
    <t>-</t>
  </si>
  <si>
    <t xml:space="preserve"> 　２：平成12(2000)年までの「その他」はひらたけ、まつたけ、きくらげ類の合計。平成17(2005)年以降の「その他」はひらたけ、まつたけ、きくらげ類等の合計。</t>
  </si>
  <si>
    <t>R1
(19)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</si>
</sst>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_ * #,##0.0_ ;_ * \-#,##0.0_ ;_ * &quot;-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  <numFmt numFmtId="184" formatCode="_ * #,##0.00_ ;_ * \-#,##0.00_ ;_ * &quot;-&quot;_ ;_ @_ "/>
    <numFmt numFmtId="185" formatCode="#,##0;\-#,##0;&quot;-&quot;"/>
    <numFmt numFmtId="186" formatCode="#,##0.00_ "/>
    <numFmt numFmtId="187" formatCode="_ * #,##0.000_ ;_ * \-#,##0.000_ ;_ * &quot;-&quot;_ ;_ @_ "/>
    <numFmt numFmtId="188" formatCode="#,##0.0\ ;\-?,??0.0\ ;_ * @_ "/>
    <numFmt numFmtId="189" formatCode="#,###,##0.0\ ;&quot;△ &quot;\ ?0.0\ ;_ * @_ "/>
    <numFmt numFmtId="190" formatCode="#,##0.0;[Red]\-#,##0.0"/>
    <numFmt numFmtId="191" formatCode="#,##0.000;[Red]\-#,##0.000"/>
    <numFmt numFmtId="192" formatCode="0.0"/>
    <numFmt numFmtId="193" formatCode="0_);[Red]\(0\)"/>
    <numFmt numFmtId="194" formatCode="0.0_);[Red]\(0.0\)"/>
    <numFmt numFmtId="195" formatCode="#,##0_);[Red]\(#,##0\)"/>
    <numFmt numFmtId="196" formatCode="_ * #,##0.0_ ;_ * \-#,##0.0_ ;_ * &quot;-&quot;?_ ;_ @_ "/>
    <numFmt numFmtId="197" formatCode="#,##0.0_);[Red]\(#,##0.0\)"/>
    <numFmt numFmtId="198" formatCode="0.0_ "/>
    <numFmt numFmtId="199" formatCode="0.0%"/>
    <numFmt numFmtId="200" formatCode="[$]ggge&quot;年&quot;m&quot;月&quot;d&quot;日&quot;;@"/>
    <numFmt numFmtId="201" formatCode="[$-411]gge&quot;年&quot;m&quot;月&quot;d&quot;日&quot;;@"/>
    <numFmt numFmtId="202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1"/>
      <name val="明朝"/>
      <family val="1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</font>
    <font>
      <sz val="10"/>
      <name val="ＭＳ ゴシック"/>
      <family val="3"/>
    </font>
    <font>
      <sz val="12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4"/>
      <color indexed="8"/>
      <name val="ＭＳ Ｐゴシック"/>
      <family val="3"/>
    </font>
    <font>
      <sz val="16"/>
      <color indexed="8"/>
      <name val="(日本語用のフォントを使用)"/>
      <family val="3"/>
    </font>
    <font>
      <sz val="12"/>
      <color indexed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FF0000"/>
      <name val="ＭＳ Ｐゴシック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85" fontId="9" fillId="0" borderId="0" applyFill="0" applyBorder="0" applyAlignment="0"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0" fontId="11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6" applyNumberFormat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1" fillId="0" borderId="0">
      <alignment vertical="center"/>
      <protection/>
    </xf>
    <xf numFmtId="0" fontId="12" fillId="0" borderId="0">
      <alignment/>
      <protection/>
    </xf>
    <xf numFmtId="0" fontId="6" fillId="0" borderId="0">
      <alignment/>
      <protection/>
    </xf>
    <xf numFmtId="0" fontId="52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3" fillId="0" borderId="0" xfId="0" applyFont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2" xfId="0" applyNumberFormat="1" applyFont="1" applyFill="1" applyBorder="1" applyAlignment="1">
      <alignment horizontal="right" vertical="center" wrapText="1"/>
    </xf>
    <xf numFmtId="177" fontId="54" fillId="0" borderId="0" xfId="0" applyNumberFormat="1" applyFont="1" applyAlignment="1">
      <alignment vertical="center"/>
    </xf>
    <xf numFmtId="183" fontId="5" fillId="0" borderId="12" xfId="70" applyNumberFormat="1" applyFont="1" applyFill="1" applyBorder="1" applyAlignment="1">
      <alignment vertical="center" shrinkToFit="1"/>
      <protection/>
    </xf>
    <xf numFmtId="0" fontId="13" fillId="0" borderId="0" xfId="69" applyNumberFormat="1" applyFont="1" applyAlignment="1">
      <alignment vertical="center"/>
      <protection/>
    </xf>
    <xf numFmtId="0" fontId="53" fillId="0" borderId="0" xfId="0" applyFont="1" applyAlignment="1">
      <alignment horizontal="right" vertical="center"/>
    </xf>
    <xf numFmtId="0" fontId="54" fillId="0" borderId="13" xfId="0" applyNumberFormat="1" applyFont="1" applyFill="1" applyBorder="1" applyAlignment="1">
      <alignment horizontal="right" vertical="center" wrapText="1"/>
    </xf>
    <xf numFmtId="0" fontId="53" fillId="0" borderId="12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55" fillId="0" borderId="0" xfId="69" applyNumberFormat="1" applyFont="1" applyAlignment="1">
      <alignment vertical="center"/>
      <protection/>
    </xf>
    <xf numFmtId="197" fontId="53" fillId="0" borderId="0" xfId="0" applyNumberFormat="1" applyFont="1" applyAlignment="1">
      <alignment vertical="center"/>
    </xf>
    <xf numFmtId="9" fontId="53" fillId="0" borderId="0" xfId="46" applyFont="1" applyAlignment="1">
      <alignment vertical="center"/>
    </xf>
    <xf numFmtId="0" fontId="5" fillId="0" borderId="0" xfId="0" applyFont="1" applyAlignment="1">
      <alignment vertical="center"/>
    </xf>
    <xf numFmtId="197" fontId="53" fillId="0" borderId="12" xfId="53" applyNumberFormat="1" applyFont="1" applyFill="1" applyBorder="1" applyAlignment="1">
      <alignment vertical="center"/>
    </xf>
    <xf numFmtId="199" fontId="5" fillId="0" borderId="14" xfId="70" applyNumberFormat="1" applyFont="1" applyFill="1" applyBorder="1" applyAlignment="1">
      <alignment vertical="center" shrinkToFit="1"/>
      <protection/>
    </xf>
    <xf numFmtId="197" fontId="5" fillId="0" borderId="12" xfId="53" applyNumberFormat="1" applyFont="1" applyFill="1" applyBorder="1" applyAlignment="1">
      <alignment vertical="center"/>
    </xf>
    <xf numFmtId="176" fontId="5" fillId="0" borderId="12" xfId="70" applyNumberFormat="1" applyFont="1" applyFill="1" applyBorder="1" applyAlignment="1">
      <alignment vertical="center" shrinkToFit="1"/>
      <protection/>
    </xf>
    <xf numFmtId="0" fontId="5" fillId="0" borderId="15" xfId="0" applyNumberFormat="1" applyFont="1" applyFill="1" applyBorder="1" applyAlignment="1">
      <alignment horizontal="right" vertical="center" wrapText="1"/>
    </xf>
    <xf numFmtId="183" fontId="53" fillId="0" borderId="12" xfId="70" applyNumberFormat="1" applyFont="1" applyFill="1" applyBorder="1" applyAlignment="1">
      <alignment vertical="center" shrinkToFit="1"/>
      <protection/>
    </xf>
    <xf numFmtId="176" fontId="53" fillId="0" borderId="12" xfId="70" applyNumberFormat="1" applyFont="1" applyFill="1" applyBorder="1" applyAlignment="1">
      <alignment vertical="center" shrinkToFit="1"/>
      <protection/>
    </xf>
    <xf numFmtId="38" fontId="5" fillId="0" borderId="15" xfId="53" applyFont="1" applyFill="1" applyBorder="1" applyAlignment="1">
      <alignment vertical="center"/>
    </xf>
    <xf numFmtId="38" fontId="5" fillId="0" borderId="12" xfId="53" applyFont="1" applyFill="1" applyBorder="1" applyAlignment="1">
      <alignment vertical="center"/>
    </xf>
    <xf numFmtId="0" fontId="0" fillId="0" borderId="0" xfId="69" applyNumberFormat="1" applyFont="1" applyAlignment="1">
      <alignment vertical="center"/>
      <protection/>
    </xf>
    <xf numFmtId="0" fontId="0" fillId="0" borderId="0" xfId="0" applyFont="1" applyAlignment="1">
      <alignment vertical="center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見出し 1" xfId="56"/>
    <cellStyle name="見出し 2" xfId="57"/>
    <cellStyle name="見出し 3" xfId="58"/>
    <cellStyle name="見出し 4" xfId="59"/>
    <cellStyle name="集計" xfId="60"/>
    <cellStyle name="出力" xfId="61"/>
    <cellStyle name="説明文" xfId="62"/>
    <cellStyle name="Currency [0]" xfId="63"/>
    <cellStyle name="Currency" xfId="64"/>
    <cellStyle name="入力" xfId="65"/>
    <cellStyle name="標準 2" xfId="66"/>
    <cellStyle name="標準 3" xfId="67"/>
    <cellStyle name="標準 4" xfId="68"/>
    <cellStyle name="標準_U008-17-038" xfId="69"/>
    <cellStyle name="標準_平成13年製材基礎集計" xfId="70"/>
    <cellStyle name="良い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20825"/>
          <c:w val="0.9385"/>
          <c:h val="0.78925"/>
        </c:manualLayout>
      </c:layout>
      <c:barChart>
        <c:barDir val="col"/>
        <c:grouping val="stacked"/>
        <c:varyColors val="0"/>
        <c:ser>
          <c:idx val="6"/>
          <c:order val="0"/>
          <c:tx>
            <c:strRef>
              <c:f>'資料Ⅱ-23'!$B$3:$B$4</c:f>
              <c:strCache>
                <c:ptCount val="1"/>
                <c:pt idx="0">
                  <c:v>乾しいたけ</c:v>
                </c:pt>
              </c:strCache>
            </c:strRef>
          </c:tx>
          <c:spPr>
            <a:solidFill>
              <a:srgbClr val="66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'資料Ⅱ-23'!$B$5:$B$23</c:f>
              <c:numCache/>
            </c:numRef>
          </c:val>
        </c:ser>
        <c:ser>
          <c:idx val="0"/>
          <c:order val="1"/>
          <c:tx>
            <c:strRef>
              <c:f>'資料Ⅱ-23'!$C$3:$C$4</c:f>
              <c:strCache>
                <c:ptCount val="1"/>
                <c:pt idx="0">
                  <c:v>生しいたけ</c:v>
                </c:pt>
              </c:strCache>
            </c:strRef>
          </c:tx>
          <c:spPr>
            <a:solidFill>
              <a:srgbClr val="66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'資料Ⅱ-23'!$C$5:$C$23</c:f>
              <c:numCache/>
            </c:numRef>
          </c:val>
        </c:ser>
        <c:ser>
          <c:idx val="5"/>
          <c:order val="2"/>
          <c:tx>
            <c:strRef>
              <c:f>'資料Ⅱ-23'!$D$3:$D$4</c:f>
              <c:strCache>
                <c:ptCount val="1"/>
                <c:pt idx="0">
                  <c:v>なめこ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'資料Ⅱ-23'!$D$5:$D$23</c:f>
              <c:numCache/>
            </c:numRef>
          </c:val>
        </c:ser>
        <c:ser>
          <c:idx val="2"/>
          <c:order val="3"/>
          <c:tx>
            <c:strRef>
              <c:f>'資料Ⅱ-23'!$E$3:$E$4</c:f>
              <c:strCache>
                <c:ptCount val="1"/>
                <c:pt idx="0">
                  <c:v>えのきたけ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'資料Ⅱ-23'!$E$5:$E$23</c:f>
              <c:numCache/>
            </c:numRef>
          </c:val>
        </c:ser>
        <c:ser>
          <c:idx val="1"/>
          <c:order val="4"/>
          <c:tx>
            <c:strRef>
              <c:f>'資料Ⅱ-23'!$F$3:$F$4</c:f>
              <c:strCache>
                <c:ptCount val="1"/>
                <c:pt idx="0">
                  <c:v>ぶなしめじ</c:v>
                </c:pt>
              </c:strCache>
            </c:strRef>
          </c:tx>
          <c:spPr>
            <a:solidFill>
              <a:srgbClr val="FF5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'資料Ⅱ-23'!$F$5:$F$23</c:f>
              <c:numCache/>
            </c:numRef>
          </c:val>
        </c:ser>
        <c:ser>
          <c:idx val="3"/>
          <c:order val="5"/>
          <c:tx>
            <c:strRef>
              <c:f>'資料Ⅱ-23'!$G$3:$G$4</c:f>
              <c:strCache>
                <c:ptCount val="1"/>
                <c:pt idx="0">
                  <c:v>まいたけ</c:v>
                </c:pt>
              </c:strCache>
            </c:strRef>
          </c:tx>
          <c:spPr>
            <a:solidFill>
              <a:srgbClr val="CC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'資料Ⅱ-23'!$G$5:$G$23</c:f>
              <c:numCache/>
            </c:numRef>
          </c:val>
        </c:ser>
        <c:ser>
          <c:idx val="4"/>
          <c:order val="6"/>
          <c:tx>
            <c:strRef>
              <c:f>'資料Ⅱ-23'!$H$3:$H$4</c:f>
              <c:strCache>
                <c:ptCount val="1"/>
                <c:pt idx="0">
                  <c:v>エリンギ</c:v>
                </c:pt>
              </c:strCache>
            </c:strRef>
          </c:tx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#,##0_);[Red]\(#,##0\)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);[Red]\(#,##0\)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'資料Ⅱ-23'!$H$5:$H$23</c:f>
              <c:numCache/>
            </c:numRef>
          </c:val>
        </c:ser>
        <c:ser>
          <c:idx val="7"/>
          <c:order val="7"/>
          <c:tx>
            <c:strRef>
              <c:f>'資料Ⅱ-23'!$I$3:$I$4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'資料Ⅱ-23'!$A$5:$A$23</c:f>
              <c:strCache/>
            </c:strRef>
          </c:cat>
          <c:val>
            <c:numRef>
              <c:f>'資料Ⅱ-23'!$I$5:$I$23</c:f>
              <c:numCache/>
            </c:numRef>
          </c:val>
        </c:ser>
        <c:overlap val="100"/>
        <c:gapWidth val="100"/>
        <c:axId val="66526301"/>
        <c:axId val="61865798"/>
      </c:barChart>
      <c:lineChart>
        <c:grouping val="standard"/>
        <c:varyColors val="0"/>
        <c:ser>
          <c:idx val="8"/>
          <c:order val="8"/>
          <c:tx>
            <c:strRef>
              <c:f>'資料Ⅱ-23'!$J$3:$J$4</c:f>
              <c:strCache>
                <c:ptCount val="1"/>
                <c:pt idx="0">
                  <c:v>合計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noFill/>
              <a:ln>
                <a:noFill/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'資料Ⅱ-23'!$A$5:$A$23</c:f>
              <c:strCache/>
            </c:strRef>
          </c:cat>
          <c:val>
            <c:numRef>
              <c:f>'資料Ⅱ-23'!$J$5:$J$23</c:f>
              <c:numCache/>
            </c:numRef>
          </c:val>
          <c:smooth val="0"/>
        </c:ser>
        <c:axId val="66526301"/>
        <c:axId val="61865798"/>
      </c:lineChart>
      <c:catAx>
        <c:axId val="66526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1865798"/>
        <c:crosses val="autoZero"/>
        <c:auto val="1"/>
        <c:lblOffset val="100"/>
        <c:tickLblSkip val="1"/>
        <c:noMultiLvlLbl val="0"/>
      </c:catAx>
      <c:valAx>
        <c:axId val="61865798"/>
        <c:scaling>
          <c:orientation val="minMax"/>
          <c:max val="5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6652630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8"/>
        <c:delete val="1"/>
      </c:legendEntry>
      <c:layout>
        <c:manualLayout>
          <c:xMode val="edge"/>
          <c:yMode val="edge"/>
          <c:x val="0.1005"/>
          <c:y val="0.06325"/>
          <c:w val="0.83375"/>
          <c:h val="0.120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</cdr:x>
      <cdr:y>0.14975</cdr:y>
    </cdr:from>
    <cdr:to>
      <cdr:x>0.124</cdr:x>
      <cdr:y>0.20625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-47624" y="676275"/>
          <a:ext cx="8572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（万トン）</a:t>
          </a:r>
        </a:p>
      </cdr:txBody>
    </cdr:sp>
  </cdr:relSizeAnchor>
  <cdr:relSizeAnchor xmlns:cdr="http://schemas.openxmlformats.org/drawingml/2006/chartDrawing">
    <cdr:from>
      <cdr:x>0.937</cdr:x>
      <cdr:y>0.90975</cdr:y>
    </cdr:from>
    <cdr:to>
      <cdr:x>0.937</cdr:x>
      <cdr:y>0.91225</cdr:y>
    </cdr:to>
    <cdr:sp>
      <cdr:nvSpPr>
        <cdr:cNvPr id="2" name="テキスト ボックス 1"/>
        <cdr:cNvSpPr txBox="1">
          <a:spLocks noChangeArrowheads="1"/>
        </cdr:cNvSpPr>
      </cdr:nvSpPr>
      <cdr:spPr>
        <a:xfrm>
          <a:off x="6086475" y="4114800"/>
          <a:ext cx="0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0.92825</cdr:x>
      <cdr:y>0.8875</cdr:y>
    </cdr:from>
    <cdr:to>
      <cdr:x>1</cdr:x>
      <cdr:y>0.949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6029325" y="4010025"/>
          <a:ext cx="514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（年）</a:t>
          </a:r>
        </a:p>
      </cdr:txBody>
    </cdr:sp>
  </cdr:relSizeAnchor>
  <cdr:relSizeAnchor xmlns:cdr="http://schemas.openxmlformats.org/drawingml/2006/chartDrawing">
    <cdr:from>
      <cdr:x>0.365</cdr:x>
      <cdr:y>0.40925</cdr:y>
    </cdr:from>
    <cdr:to>
      <cdr:x>0.3845</cdr:x>
      <cdr:y>0.40925</cdr:y>
    </cdr:to>
    <cdr:sp>
      <cdr:nvSpPr>
        <cdr:cNvPr id="4" name="直線コネクタ 5"/>
        <cdr:cNvSpPr>
          <a:spLocks/>
        </cdr:cNvSpPr>
      </cdr:nvSpPr>
      <cdr:spPr>
        <a:xfrm>
          <a:off x="2371725" y="18478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0.20575</cdr:x>
      <cdr:y>0.48525</cdr:y>
    </cdr:from>
    <cdr:to>
      <cdr:x>0.22525</cdr:x>
      <cdr:y>0.48525</cdr:y>
    </cdr:to>
    <cdr:sp>
      <cdr:nvSpPr>
        <cdr:cNvPr id="5" name="直線コネクタ 8"/>
        <cdr:cNvSpPr>
          <a:spLocks/>
        </cdr:cNvSpPr>
      </cdr:nvSpPr>
      <cdr:spPr>
        <a:xfrm>
          <a:off x="1333500" y="21907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85725</xdr:colOff>
      <xdr:row>1</xdr:row>
      <xdr:rowOff>123825</xdr:rowOff>
    </xdr:from>
    <xdr:to>
      <xdr:col>20</xdr:col>
      <xdr:colOff>247650</xdr:colOff>
      <xdr:row>25</xdr:row>
      <xdr:rowOff>38100</xdr:rowOff>
    </xdr:to>
    <xdr:graphicFrame>
      <xdr:nvGraphicFramePr>
        <xdr:cNvPr id="1" name="グラフ 1"/>
        <xdr:cNvGraphicFramePr/>
      </xdr:nvGraphicFramePr>
      <xdr:xfrm>
        <a:off x="7810500" y="352425"/>
        <a:ext cx="6505575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9"/>
  <sheetViews>
    <sheetView showGridLines="0" tabSelected="1" zoomScale="70" zoomScaleNormal="70" zoomScaleSheetLayoutView="55" zoomScalePageLayoutView="0" workbookViewId="0" topLeftCell="A1">
      <selection activeCell="G1" sqref="G1"/>
    </sheetView>
  </sheetViews>
  <sheetFormatPr defaultColWidth="10.57421875" defaultRowHeight="18" customHeight="1"/>
  <cols>
    <col min="1" max="1" width="8.28125" style="4" customWidth="1"/>
    <col min="2" max="4" width="10.7109375" style="4" bestFit="1" customWidth="1"/>
    <col min="5" max="5" width="11.421875" style="4" bestFit="1" customWidth="1"/>
    <col min="6" max="9" width="10.7109375" style="4" bestFit="1" customWidth="1"/>
    <col min="10" max="12" width="10.57421875" style="4" customWidth="1"/>
    <col min="13" max="16384" width="10.57421875" style="4" customWidth="1"/>
  </cols>
  <sheetData>
    <row r="1" spans="1:14" ht="18" customHeight="1">
      <c r="A1" s="1" t="s">
        <v>0</v>
      </c>
      <c r="B1" s="2"/>
      <c r="C1" s="2"/>
      <c r="D1" s="2"/>
      <c r="E1" s="3"/>
      <c r="F1" s="3"/>
      <c r="G1" s="2"/>
      <c r="H1" s="2"/>
      <c r="I1" s="2"/>
      <c r="J1" s="2"/>
      <c r="K1" s="2"/>
      <c r="M1" s="2"/>
      <c r="N1" s="2"/>
    </row>
    <row r="2" spans="1:11" ht="18" customHeight="1">
      <c r="A2" s="2"/>
      <c r="B2" s="2"/>
      <c r="C2" s="5"/>
      <c r="D2" s="2"/>
      <c r="E2" s="2"/>
      <c r="F2" s="6"/>
      <c r="G2" s="2"/>
      <c r="H2" s="2"/>
      <c r="I2" s="2"/>
      <c r="J2" s="5" t="s">
        <v>17</v>
      </c>
      <c r="K2" s="5"/>
    </row>
    <row r="3" spans="1:10" ht="18" customHeight="1">
      <c r="A3" s="34" t="s">
        <v>23</v>
      </c>
      <c r="B3" s="32" t="s">
        <v>7</v>
      </c>
      <c r="C3" s="30" t="s">
        <v>1</v>
      </c>
      <c r="D3" s="31" t="s">
        <v>6</v>
      </c>
      <c r="E3" s="31" t="s">
        <v>3</v>
      </c>
      <c r="F3" s="31" t="s">
        <v>2</v>
      </c>
      <c r="G3" s="30" t="s">
        <v>4</v>
      </c>
      <c r="H3" s="31" t="s">
        <v>5</v>
      </c>
      <c r="I3" s="32" t="s">
        <v>16</v>
      </c>
      <c r="J3" s="32" t="s">
        <v>21</v>
      </c>
    </row>
    <row r="4" spans="1:10" ht="18" customHeight="1">
      <c r="A4" s="35"/>
      <c r="B4" s="33"/>
      <c r="C4" s="31"/>
      <c r="D4" s="31"/>
      <c r="E4" s="31"/>
      <c r="F4" s="31"/>
      <c r="G4" s="30"/>
      <c r="H4" s="31"/>
      <c r="I4" s="33"/>
      <c r="J4" s="33"/>
    </row>
    <row r="5" spans="1:10" ht="23.25" customHeight="1">
      <c r="A5" s="23" t="s">
        <v>29</v>
      </c>
      <c r="B5" s="24">
        <f aca="true" t="shared" si="0" ref="B5:J19">B27/10000</f>
        <v>8.4455</v>
      </c>
      <c r="C5" s="24">
        <f t="shared" si="0"/>
        <v>7.4706</v>
      </c>
      <c r="D5" s="24">
        <f t="shared" si="0"/>
        <v>1.9793</v>
      </c>
      <c r="E5" s="24">
        <f t="shared" si="0"/>
        <v>6.953</v>
      </c>
      <c r="F5" s="24">
        <f t="shared" si="0"/>
        <v>0.9173</v>
      </c>
      <c r="G5" s="24">
        <f t="shared" si="0"/>
        <v>0.1506</v>
      </c>
      <c r="H5" s="24" t="e">
        <f>H27/10000</f>
        <v>#VALUE!</v>
      </c>
      <c r="I5" s="24">
        <f t="shared" si="0"/>
        <v>2.7261</v>
      </c>
      <c r="J5" s="25">
        <f t="shared" si="0"/>
        <v>28.6424</v>
      </c>
    </row>
    <row r="6" spans="1:10" ht="23.25" customHeight="1">
      <c r="A6" s="23" t="s">
        <v>30</v>
      </c>
      <c r="B6" s="24">
        <f t="shared" si="0"/>
        <v>7.8665</v>
      </c>
      <c r="C6" s="24">
        <f t="shared" si="0"/>
        <v>7.9134</v>
      </c>
      <c r="D6" s="24">
        <f t="shared" si="0"/>
        <v>2.2083</v>
      </c>
      <c r="E6" s="24">
        <f t="shared" si="0"/>
        <v>9.2255</v>
      </c>
      <c r="F6" s="24">
        <f t="shared" si="0"/>
        <v>2.9757</v>
      </c>
      <c r="G6" s="24">
        <f t="shared" si="0"/>
        <v>0.7712</v>
      </c>
      <c r="H6" s="24" t="e">
        <f t="shared" si="0"/>
        <v>#VALUE!</v>
      </c>
      <c r="I6" s="24">
        <f t="shared" si="0"/>
        <v>3.4143</v>
      </c>
      <c r="J6" s="25">
        <f t="shared" si="0"/>
        <v>34.3749</v>
      </c>
    </row>
    <row r="7" spans="1:10" ht="23.25" customHeight="1">
      <c r="A7" s="23" t="s">
        <v>31</v>
      </c>
      <c r="B7" s="24">
        <f t="shared" si="0"/>
        <v>5.6487</v>
      </c>
      <c r="C7" s="24">
        <f t="shared" si="0"/>
        <v>7.4495</v>
      </c>
      <c r="D7" s="24">
        <f t="shared" si="0"/>
        <v>2.2858</v>
      </c>
      <c r="E7" s="24">
        <f t="shared" si="0"/>
        <v>10.5752</v>
      </c>
      <c r="F7" s="24">
        <f t="shared" si="0"/>
        <v>5.976</v>
      </c>
      <c r="G7" s="24">
        <f t="shared" si="0"/>
        <v>2.2757</v>
      </c>
      <c r="H7" s="24" t="e">
        <f t="shared" si="0"/>
        <v>#VALUE!</v>
      </c>
      <c r="I7" s="24">
        <f t="shared" si="0"/>
        <v>1.7474</v>
      </c>
      <c r="J7" s="25">
        <f t="shared" si="0"/>
        <v>35.9583</v>
      </c>
    </row>
    <row r="8" spans="1:10" ht="23.25" customHeight="1">
      <c r="A8" s="23" t="s">
        <v>32</v>
      </c>
      <c r="B8" s="24">
        <f t="shared" si="0"/>
        <v>3.6652</v>
      </c>
      <c r="C8" s="24">
        <f t="shared" si="0"/>
        <v>6.7224</v>
      </c>
      <c r="D8" s="24">
        <f t="shared" si="0"/>
        <v>2.4942</v>
      </c>
      <c r="E8" s="24">
        <f t="shared" si="0"/>
        <v>10.951</v>
      </c>
      <c r="F8" s="24">
        <f t="shared" si="0"/>
        <v>8.2414</v>
      </c>
      <c r="G8" s="24">
        <f t="shared" si="0"/>
        <v>3.8998</v>
      </c>
      <c r="H8" s="24">
        <f t="shared" si="0"/>
        <v>0.6734</v>
      </c>
      <c r="I8" s="24">
        <f t="shared" si="0"/>
        <v>0.8753</v>
      </c>
      <c r="J8" s="25">
        <f t="shared" si="0"/>
        <v>37.5227</v>
      </c>
    </row>
    <row r="9" spans="1:10" ht="24" customHeight="1">
      <c r="A9" s="7" t="s">
        <v>8</v>
      </c>
      <c r="B9" s="9">
        <f t="shared" si="0"/>
        <v>2.86381</v>
      </c>
      <c r="C9" s="9">
        <f t="shared" si="0"/>
        <v>6.51863</v>
      </c>
      <c r="D9" s="9">
        <f t="shared" si="0"/>
        <v>2.48007</v>
      </c>
      <c r="E9" s="9">
        <f t="shared" si="0"/>
        <v>11.45416</v>
      </c>
      <c r="F9" s="9">
        <f t="shared" si="0"/>
        <v>9.97872</v>
      </c>
      <c r="G9" s="9">
        <f t="shared" si="0"/>
        <v>4.51109</v>
      </c>
      <c r="H9" s="9">
        <f t="shared" si="0"/>
        <v>3.4342099999999998</v>
      </c>
      <c r="I9" s="9">
        <f t="shared" si="0"/>
        <v>0.6499099999999999</v>
      </c>
      <c r="J9" s="22">
        <f t="shared" si="0"/>
        <v>41.8906</v>
      </c>
    </row>
    <row r="10" spans="1:10" ht="24" customHeight="1" hidden="1">
      <c r="A10" s="7" t="s">
        <v>9</v>
      </c>
      <c r="B10" s="9">
        <f t="shared" si="0"/>
        <v>2.70262</v>
      </c>
      <c r="C10" s="9">
        <f t="shared" si="0"/>
        <v>6.63485</v>
      </c>
      <c r="D10" s="9">
        <f t="shared" si="0"/>
        <v>2.5615</v>
      </c>
      <c r="E10" s="9">
        <f t="shared" si="0"/>
        <v>11.46298</v>
      </c>
      <c r="F10" s="9">
        <f t="shared" si="0"/>
        <v>10.32492</v>
      </c>
      <c r="G10" s="9">
        <f t="shared" si="0"/>
        <v>4.59845</v>
      </c>
      <c r="H10" s="9">
        <f t="shared" si="0"/>
        <v>3.6434900000000003</v>
      </c>
      <c r="I10" s="9">
        <f t="shared" si="0"/>
        <v>0.60026</v>
      </c>
      <c r="J10" s="22">
        <f t="shared" si="0"/>
        <v>42.529070000000004</v>
      </c>
    </row>
    <row r="11" spans="1:10" ht="24" customHeight="1" hidden="1">
      <c r="A11" s="7" t="s">
        <v>10</v>
      </c>
      <c r="B11" s="9">
        <f t="shared" si="0"/>
        <v>2.49613</v>
      </c>
      <c r="C11" s="9">
        <f t="shared" si="0"/>
        <v>6.71548</v>
      </c>
      <c r="D11" s="9">
        <f t="shared" si="0"/>
        <v>2.5817799999999997</v>
      </c>
      <c r="E11" s="9">
        <f t="shared" si="0"/>
        <v>12.977</v>
      </c>
      <c r="F11" s="9">
        <f t="shared" si="0"/>
        <v>10.899560000000001</v>
      </c>
      <c r="G11" s="9">
        <f t="shared" si="0"/>
        <v>4.36066</v>
      </c>
      <c r="H11" s="9">
        <f t="shared" si="0"/>
        <v>3.82651</v>
      </c>
      <c r="I11" s="9">
        <f t="shared" si="0"/>
        <v>0.6048600000000001</v>
      </c>
      <c r="J11" s="22">
        <f t="shared" si="0"/>
        <v>44.46197999999999</v>
      </c>
    </row>
    <row r="12" spans="1:10" ht="24" customHeight="1" hidden="1">
      <c r="A12" s="7" t="s">
        <v>11</v>
      </c>
      <c r="B12" s="9">
        <f t="shared" si="0"/>
        <v>2.7071099999999997</v>
      </c>
      <c r="C12" s="9">
        <f t="shared" si="0"/>
        <v>7.034190000000001</v>
      </c>
      <c r="D12" s="9">
        <f t="shared" si="0"/>
        <v>2.59448</v>
      </c>
      <c r="E12" s="9">
        <f t="shared" si="0"/>
        <v>13.11067</v>
      </c>
      <c r="F12" s="9">
        <f t="shared" si="0"/>
        <v>10.810419999999999</v>
      </c>
      <c r="G12" s="9">
        <f t="shared" si="0"/>
        <v>4.33977</v>
      </c>
      <c r="H12" s="9">
        <f t="shared" si="0"/>
        <v>3.8213699999999995</v>
      </c>
      <c r="I12" s="9">
        <f t="shared" si="0"/>
        <v>0.70727</v>
      </c>
      <c r="J12" s="22">
        <f t="shared" si="0"/>
        <v>45.12528</v>
      </c>
    </row>
    <row r="13" spans="1:10" ht="24" customHeight="1" hidden="1">
      <c r="A13" s="7" t="s">
        <v>12</v>
      </c>
      <c r="B13" s="9">
        <f t="shared" si="0"/>
        <v>2.5175499999999995</v>
      </c>
      <c r="C13" s="9">
        <f t="shared" si="0"/>
        <v>7.501570000000001</v>
      </c>
      <c r="D13" s="9">
        <f t="shared" si="0"/>
        <v>2.6138200000000005</v>
      </c>
      <c r="E13" s="9">
        <f t="shared" si="0"/>
        <v>13.8501</v>
      </c>
      <c r="F13" s="9">
        <f t="shared" si="0"/>
        <v>11.074079999999999</v>
      </c>
      <c r="G13" s="9">
        <f t="shared" si="0"/>
        <v>4.099809999999999</v>
      </c>
      <c r="H13" s="9">
        <f t="shared" si="0"/>
        <v>3.7223299999999995</v>
      </c>
      <c r="I13" s="9">
        <f t="shared" si="0"/>
        <v>0.57382</v>
      </c>
      <c r="J13" s="22">
        <f t="shared" si="0"/>
        <v>45.95308</v>
      </c>
    </row>
    <row r="14" spans="1:10" ht="24" customHeight="1">
      <c r="A14" s="7" t="s">
        <v>13</v>
      </c>
      <c r="B14" s="9">
        <f t="shared" si="0"/>
        <v>2.4614100000000003</v>
      </c>
      <c r="C14" s="9">
        <f t="shared" si="0"/>
        <v>7.7079</v>
      </c>
      <c r="D14" s="9">
        <f t="shared" si="0"/>
        <v>2.7261</v>
      </c>
      <c r="E14" s="9">
        <f t="shared" si="0"/>
        <v>14.0951</v>
      </c>
      <c r="F14" s="9">
        <f t="shared" si="0"/>
        <v>11.04859</v>
      </c>
      <c r="G14" s="9">
        <f t="shared" si="0"/>
        <v>4.3445800000000006</v>
      </c>
      <c r="H14" s="9">
        <f t="shared" si="0"/>
        <v>3.744950000000002</v>
      </c>
      <c r="I14" s="9">
        <f t="shared" si="0"/>
        <v>0.62873</v>
      </c>
      <c r="J14" s="22">
        <f t="shared" si="0"/>
        <v>46.75736</v>
      </c>
    </row>
    <row r="15" spans="1:10" ht="24" customHeight="1" hidden="1">
      <c r="A15" s="7" t="s">
        <v>14</v>
      </c>
      <c r="B15" s="9">
        <f t="shared" si="0"/>
        <v>2.58713</v>
      </c>
      <c r="C15" s="9">
        <f t="shared" si="0"/>
        <v>7.12535</v>
      </c>
      <c r="D15" s="9">
        <f t="shared" si="0"/>
        <v>2.5425699999999996</v>
      </c>
      <c r="E15" s="9">
        <f t="shared" si="0"/>
        <v>14.318900000000003</v>
      </c>
      <c r="F15" s="9">
        <f t="shared" si="0"/>
        <v>11.80058</v>
      </c>
      <c r="G15" s="9">
        <f t="shared" si="0"/>
        <v>4.44528</v>
      </c>
      <c r="H15" s="9">
        <f t="shared" si="0"/>
        <v>3.805459999999999</v>
      </c>
      <c r="I15" s="9">
        <f t="shared" si="0"/>
        <v>0.5676599999999999</v>
      </c>
      <c r="J15" s="22">
        <f t="shared" si="0"/>
        <v>47.19292999999999</v>
      </c>
    </row>
    <row r="16" spans="1:10" ht="24" customHeight="1" hidden="1">
      <c r="A16" s="7" t="s">
        <v>15</v>
      </c>
      <c r="B16" s="9">
        <f t="shared" si="0"/>
        <v>2.5937799999999998</v>
      </c>
      <c r="C16" s="9">
        <f t="shared" si="0"/>
        <v>6.64762</v>
      </c>
      <c r="D16" s="9">
        <f t="shared" si="0"/>
        <v>2.5815999999999995</v>
      </c>
      <c r="E16" s="9">
        <f t="shared" si="0"/>
        <v>13.40973</v>
      </c>
      <c r="F16" s="9">
        <f t="shared" si="0"/>
        <v>12.22763</v>
      </c>
      <c r="G16" s="9">
        <f t="shared" si="0"/>
        <v>4.325070000000001</v>
      </c>
      <c r="H16" s="9">
        <f t="shared" si="0"/>
        <v>3.816329999999999</v>
      </c>
      <c r="I16" s="9">
        <f t="shared" si="0"/>
        <v>0.57376</v>
      </c>
      <c r="J16" s="22">
        <f t="shared" si="0"/>
        <v>46.17552</v>
      </c>
    </row>
    <row r="17" spans="1:10" ht="24" customHeight="1" hidden="1">
      <c r="A17" s="7" t="s">
        <v>18</v>
      </c>
      <c r="B17" s="9">
        <f t="shared" si="0"/>
        <v>2.44909</v>
      </c>
      <c r="C17" s="9">
        <f t="shared" si="0"/>
        <v>6.79462</v>
      </c>
      <c r="D17" s="9">
        <f t="shared" si="0"/>
        <v>2.33833</v>
      </c>
      <c r="E17" s="9">
        <f t="shared" si="0"/>
        <v>13.364700000000003</v>
      </c>
      <c r="F17" s="9">
        <f t="shared" si="0"/>
        <v>11.73634</v>
      </c>
      <c r="G17" s="9">
        <f t="shared" si="0"/>
        <v>4.5452900000000005</v>
      </c>
      <c r="H17" s="9">
        <f t="shared" si="0"/>
        <v>4.01996</v>
      </c>
      <c r="I17" s="9">
        <f t="shared" si="0"/>
        <v>0.58238</v>
      </c>
      <c r="J17" s="22">
        <f t="shared" si="0"/>
        <v>45.8307</v>
      </c>
    </row>
    <row r="18" spans="1:10" ht="24" customHeight="1" hidden="1">
      <c r="A18" s="7" t="s">
        <v>19</v>
      </c>
      <c r="B18" s="9">
        <f t="shared" si="0"/>
        <v>2.22215</v>
      </c>
      <c r="C18" s="9">
        <f t="shared" si="0"/>
        <v>6.68715</v>
      </c>
      <c r="D18" s="9">
        <f t="shared" si="0"/>
        <v>2.17955</v>
      </c>
      <c r="E18" s="9">
        <f t="shared" si="0"/>
        <v>13.59191</v>
      </c>
      <c r="F18" s="9">
        <f t="shared" si="0"/>
        <v>11.57507</v>
      </c>
      <c r="G18" s="9">
        <f t="shared" si="0"/>
        <v>4.95407</v>
      </c>
      <c r="H18" s="9">
        <f t="shared" si="0"/>
        <v>3.96449</v>
      </c>
      <c r="I18" s="9">
        <f t="shared" si="0"/>
        <v>0.5844</v>
      </c>
      <c r="J18" s="22">
        <f t="shared" si="0"/>
        <v>45.758790000000005</v>
      </c>
    </row>
    <row r="19" spans="1:10" ht="24" customHeight="1">
      <c r="A19" s="7" t="s">
        <v>26</v>
      </c>
      <c r="B19" s="9">
        <f>B41/10000</f>
        <v>1.84149</v>
      </c>
      <c r="C19" s="9">
        <f t="shared" si="0"/>
        <v>6.78689</v>
      </c>
      <c r="D19" s="9">
        <f t="shared" si="0"/>
        <v>2.28965</v>
      </c>
      <c r="E19" s="9">
        <f t="shared" si="0"/>
        <v>13.16828</v>
      </c>
      <c r="F19" s="9">
        <f t="shared" si="0"/>
        <v>11.6152</v>
      </c>
      <c r="G19" s="9">
        <f t="shared" si="0"/>
        <v>4.8852199999999995</v>
      </c>
      <c r="H19" s="9">
        <f t="shared" si="0"/>
        <v>3.9692</v>
      </c>
      <c r="I19" s="9">
        <f t="shared" si="0"/>
        <v>0.67765</v>
      </c>
      <c r="J19" s="22">
        <f t="shared" si="0"/>
        <v>45.233579999999996</v>
      </c>
    </row>
    <row r="20" spans="1:10" ht="24" customHeight="1">
      <c r="A20" s="7" t="s">
        <v>24</v>
      </c>
      <c r="B20" s="9">
        <f>B42/10000</f>
        <v>1.9141</v>
      </c>
      <c r="C20" s="9">
        <f>C42/10000</f>
        <v>6.909960000000001</v>
      </c>
      <c r="D20" s="9">
        <f aca="true" t="shared" si="1" ref="D20:J21">D42/10000</f>
        <v>2.2934699999999997</v>
      </c>
      <c r="E20" s="9">
        <f t="shared" si="1"/>
        <v>13.32974</v>
      </c>
      <c r="F20" s="9">
        <f t="shared" si="1"/>
        <v>11.627080000000001</v>
      </c>
      <c r="G20" s="9">
        <f t="shared" si="1"/>
        <v>4.852319999999999</v>
      </c>
      <c r="H20" s="9">
        <f t="shared" si="1"/>
        <v>4.047449999999999</v>
      </c>
      <c r="I20" s="9">
        <f t="shared" si="1"/>
        <v>0.7147000000000001</v>
      </c>
      <c r="J20" s="22">
        <f t="shared" si="1"/>
        <v>45.68882</v>
      </c>
    </row>
    <row r="21" spans="1:10" ht="24" customHeight="1">
      <c r="A21" s="7" t="s">
        <v>27</v>
      </c>
      <c r="B21" s="9">
        <f>B43/10000</f>
        <v>1.7806600000000001</v>
      </c>
      <c r="C21" s="9">
        <f>C43/10000</f>
        <v>6.89608</v>
      </c>
      <c r="D21" s="9">
        <f t="shared" si="1"/>
        <v>2.29462</v>
      </c>
      <c r="E21" s="9">
        <f t="shared" si="1"/>
        <v>13.56153</v>
      </c>
      <c r="F21" s="9">
        <f t="shared" si="1"/>
        <v>11.771159999999997</v>
      </c>
      <c r="G21" s="9">
        <f t="shared" si="1"/>
        <v>4.7727699999999995</v>
      </c>
      <c r="H21" s="9">
        <f t="shared" si="1"/>
        <v>3.908780000000001</v>
      </c>
      <c r="I21" s="9">
        <f t="shared" si="1"/>
        <v>0.76569</v>
      </c>
      <c r="J21" s="22">
        <f>J43/10000</f>
        <v>45.751290000000004</v>
      </c>
    </row>
    <row r="22" spans="1:11" ht="24" customHeight="1">
      <c r="A22" s="7" t="s">
        <v>28</v>
      </c>
      <c r="B22" s="9">
        <f>B44/10000</f>
        <v>1.84422</v>
      </c>
      <c r="C22" s="9">
        <f aca="true" t="shared" si="2" ref="C22:J23">C44/10000</f>
        <v>6.975410000000001</v>
      </c>
      <c r="D22" s="9">
        <f t="shared" si="2"/>
        <v>2.2808900000000003</v>
      </c>
      <c r="E22" s="9">
        <f>E44/10000</f>
        <v>14.00375</v>
      </c>
      <c r="F22" s="9">
        <f>F44/10000</f>
        <v>11.79162</v>
      </c>
      <c r="G22" s="9">
        <f t="shared" si="2"/>
        <v>4.96703</v>
      </c>
      <c r="H22" s="9">
        <f t="shared" si="2"/>
        <v>3.94129</v>
      </c>
      <c r="I22" s="9">
        <f>I44/10000</f>
        <v>0.85959</v>
      </c>
      <c r="J22" s="22">
        <f t="shared" si="2"/>
        <v>46.6638</v>
      </c>
      <c r="K22" s="20"/>
    </row>
    <row r="23" spans="1:11" ht="24" customHeight="1">
      <c r="A23" s="7" t="s">
        <v>35</v>
      </c>
      <c r="B23" s="9">
        <f>B45/10000</f>
        <v>1.69008</v>
      </c>
      <c r="C23" s="9">
        <f t="shared" si="2"/>
        <v>7.10705</v>
      </c>
      <c r="D23" s="9">
        <f t="shared" si="2"/>
        <v>2.3285299999999998</v>
      </c>
      <c r="E23" s="9">
        <f t="shared" si="2"/>
        <v>12.89741</v>
      </c>
      <c r="F23" s="9">
        <f t="shared" si="2"/>
        <v>11.85972</v>
      </c>
      <c r="G23" s="9">
        <f t="shared" si="2"/>
        <v>5.11078</v>
      </c>
      <c r="H23" s="9">
        <f t="shared" si="2"/>
        <v>3.76346</v>
      </c>
      <c r="I23" s="9">
        <f t="shared" si="2"/>
        <v>0.81181</v>
      </c>
      <c r="J23" s="22">
        <f t="shared" si="2"/>
        <v>45.56884</v>
      </c>
      <c r="K23" s="20">
        <f>J23/J22-1</f>
        <v>-0.023464869984870518</v>
      </c>
    </row>
    <row r="24" spans="1:10" ht="24" customHeight="1">
      <c r="A24" s="12"/>
      <c r="C24" s="8"/>
      <c r="J24" s="11" t="s">
        <v>20</v>
      </c>
    </row>
    <row r="25" spans="1:10" ht="24" customHeight="1">
      <c r="A25" s="34" t="s">
        <v>23</v>
      </c>
      <c r="B25" s="32" t="s">
        <v>7</v>
      </c>
      <c r="C25" s="30" t="s">
        <v>1</v>
      </c>
      <c r="D25" s="31" t="s">
        <v>6</v>
      </c>
      <c r="E25" s="31" t="s">
        <v>3</v>
      </c>
      <c r="F25" s="31" t="s">
        <v>2</v>
      </c>
      <c r="G25" s="30" t="s">
        <v>4</v>
      </c>
      <c r="H25" s="31" t="s">
        <v>5</v>
      </c>
      <c r="I25" s="32" t="s">
        <v>16</v>
      </c>
      <c r="J25" s="32" t="s">
        <v>21</v>
      </c>
    </row>
    <row r="26" spans="1:10" ht="24" customHeight="1">
      <c r="A26" s="35"/>
      <c r="B26" s="33"/>
      <c r="C26" s="31"/>
      <c r="D26" s="31"/>
      <c r="E26" s="31"/>
      <c r="F26" s="31"/>
      <c r="G26" s="30"/>
      <c r="H26" s="31"/>
      <c r="I26" s="33"/>
      <c r="J26" s="33"/>
    </row>
    <row r="27" spans="1:10" ht="24" customHeight="1">
      <c r="A27" s="23" t="s">
        <v>29</v>
      </c>
      <c r="B27" s="26">
        <v>84455</v>
      </c>
      <c r="C27" s="27">
        <v>74706</v>
      </c>
      <c r="D27" s="27">
        <v>19793</v>
      </c>
      <c r="E27" s="27">
        <v>69530</v>
      </c>
      <c r="F27" s="27">
        <v>9173</v>
      </c>
      <c r="G27" s="27">
        <v>1506</v>
      </c>
      <c r="H27" s="27" t="s">
        <v>33</v>
      </c>
      <c r="I27" s="26">
        <v>27261</v>
      </c>
      <c r="J27" s="9">
        <f>SUM(B27:I27)</f>
        <v>286424</v>
      </c>
    </row>
    <row r="28" spans="1:10" ht="24" customHeight="1">
      <c r="A28" s="23" t="s">
        <v>30</v>
      </c>
      <c r="B28" s="26">
        <v>78665</v>
      </c>
      <c r="C28" s="27">
        <v>79134</v>
      </c>
      <c r="D28" s="27">
        <v>22083</v>
      </c>
      <c r="E28" s="27">
        <v>92255</v>
      </c>
      <c r="F28" s="27">
        <v>29757</v>
      </c>
      <c r="G28" s="27">
        <v>7712</v>
      </c>
      <c r="H28" s="27" t="s">
        <v>33</v>
      </c>
      <c r="I28" s="26">
        <v>34143</v>
      </c>
      <c r="J28" s="9">
        <f>SUM(B28:I28)</f>
        <v>343749</v>
      </c>
    </row>
    <row r="29" spans="1:10" ht="24" customHeight="1">
      <c r="A29" s="23" t="s">
        <v>31</v>
      </c>
      <c r="B29" s="26">
        <v>56487</v>
      </c>
      <c r="C29" s="27">
        <v>74495</v>
      </c>
      <c r="D29" s="27">
        <v>22858</v>
      </c>
      <c r="E29" s="27">
        <v>105752</v>
      </c>
      <c r="F29" s="27">
        <v>59760</v>
      </c>
      <c r="G29" s="27">
        <v>22757</v>
      </c>
      <c r="H29" s="27" t="s">
        <v>33</v>
      </c>
      <c r="I29" s="26">
        <v>17474</v>
      </c>
      <c r="J29" s="9">
        <f>SUM(B29:I29)</f>
        <v>359583</v>
      </c>
    </row>
    <row r="30" spans="1:10" ht="24" customHeight="1">
      <c r="A30" s="23" t="s">
        <v>32</v>
      </c>
      <c r="B30" s="26">
        <v>36652</v>
      </c>
      <c r="C30" s="27">
        <v>67224</v>
      </c>
      <c r="D30" s="27">
        <v>24942</v>
      </c>
      <c r="E30" s="27">
        <v>109510</v>
      </c>
      <c r="F30" s="27">
        <v>82414</v>
      </c>
      <c r="G30" s="27">
        <v>38998</v>
      </c>
      <c r="H30" s="27">
        <v>6734</v>
      </c>
      <c r="I30" s="26">
        <v>8753</v>
      </c>
      <c r="J30" s="9">
        <f>SUM(B30:I30)</f>
        <v>375227</v>
      </c>
    </row>
    <row r="31" spans="1:10" ht="24" customHeight="1">
      <c r="A31" s="7" t="s">
        <v>8</v>
      </c>
      <c r="B31" s="9">
        <v>28638.1</v>
      </c>
      <c r="C31" s="9">
        <v>65186.3</v>
      </c>
      <c r="D31" s="9">
        <v>24800.7</v>
      </c>
      <c r="E31" s="9">
        <v>114541.6</v>
      </c>
      <c r="F31" s="9">
        <v>99787.2</v>
      </c>
      <c r="G31" s="9">
        <v>45110.9</v>
      </c>
      <c r="H31" s="9">
        <v>34342.1</v>
      </c>
      <c r="I31" s="9">
        <f>4074.1+39.1+64.9+323.9+1997.1</f>
        <v>6499.0999999999985</v>
      </c>
      <c r="J31" s="9">
        <v>418906</v>
      </c>
    </row>
    <row r="32" spans="1:10" ht="24" customHeight="1" hidden="1">
      <c r="A32" s="7" t="s">
        <v>9</v>
      </c>
      <c r="B32" s="9">
        <v>27026.2</v>
      </c>
      <c r="C32" s="9">
        <v>66348.5</v>
      </c>
      <c r="D32" s="9">
        <v>25615</v>
      </c>
      <c r="E32" s="9">
        <v>114629.8</v>
      </c>
      <c r="F32" s="9">
        <v>103249.2</v>
      </c>
      <c r="G32" s="9">
        <v>45984.5</v>
      </c>
      <c r="H32" s="9">
        <v>36434.9</v>
      </c>
      <c r="I32" s="9">
        <f>3383.5+64.8+92+533.6+1928.7</f>
        <v>6002.6</v>
      </c>
      <c r="J32" s="9">
        <v>425290.7</v>
      </c>
    </row>
    <row r="33" spans="1:10" ht="24" customHeight="1" hidden="1">
      <c r="A33" s="7" t="s">
        <v>10</v>
      </c>
      <c r="B33" s="9">
        <v>24961.3</v>
      </c>
      <c r="C33" s="9">
        <v>67154.8</v>
      </c>
      <c r="D33" s="9">
        <v>25817.8</v>
      </c>
      <c r="E33" s="9">
        <v>129770</v>
      </c>
      <c r="F33" s="9">
        <v>108995.6</v>
      </c>
      <c r="G33" s="9">
        <v>43606.6</v>
      </c>
      <c r="H33" s="9">
        <v>38265.1</v>
      </c>
      <c r="I33" s="9">
        <f>3023.7+51.1+114.8+526.2+2332.8</f>
        <v>6048.6</v>
      </c>
      <c r="J33" s="9">
        <v>444619.79999999993</v>
      </c>
    </row>
    <row r="34" spans="1:10" ht="24" customHeight="1" hidden="1">
      <c r="A34" s="7" t="s">
        <v>11</v>
      </c>
      <c r="B34" s="9">
        <v>27071.1</v>
      </c>
      <c r="C34" s="9">
        <v>70341.90000000001</v>
      </c>
      <c r="D34" s="9">
        <v>25944.8</v>
      </c>
      <c r="E34" s="9">
        <v>131106.7</v>
      </c>
      <c r="F34" s="9">
        <v>108104.19999999998</v>
      </c>
      <c r="G34" s="9">
        <v>43397.7</v>
      </c>
      <c r="H34" s="9">
        <v>38213.7</v>
      </c>
      <c r="I34" s="9">
        <f>2577.5+70.6+181+415+3828.6</f>
        <v>7072.7</v>
      </c>
      <c r="J34" s="9">
        <v>451252.8</v>
      </c>
    </row>
    <row r="35" spans="1:10" ht="24" customHeight="1" hidden="1">
      <c r="A35" s="7" t="s">
        <v>12</v>
      </c>
      <c r="B35" s="9">
        <v>25175.499999999996</v>
      </c>
      <c r="C35" s="9">
        <v>75015.70000000001</v>
      </c>
      <c r="D35" s="9">
        <v>26138.200000000004</v>
      </c>
      <c r="E35" s="9">
        <v>138501</v>
      </c>
      <c r="F35" s="9">
        <v>110740.79999999999</v>
      </c>
      <c r="G35" s="9">
        <v>40998.09999999999</v>
      </c>
      <c r="H35" s="9">
        <v>37223.299999999996</v>
      </c>
      <c r="I35" s="9">
        <f>2424.3+24.2+198.1+406.9+2684.7</f>
        <v>5738.2</v>
      </c>
      <c r="J35" s="9">
        <v>459530.8</v>
      </c>
    </row>
    <row r="36" spans="1:10" ht="24.75" customHeight="1">
      <c r="A36" s="7" t="s">
        <v>13</v>
      </c>
      <c r="B36" s="9">
        <v>24614.100000000002</v>
      </c>
      <c r="C36" s="9">
        <v>77079</v>
      </c>
      <c r="D36" s="9">
        <v>27261.000000000004</v>
      </c>
      <c r="E36" s="9">
        <v>140951</v>
      </c>
      <c r="F36" s="9">
        <v>110485.90000000001</v>
      </c>
      <c r="G36" s="9">
        <v>43445.8</v>
      </c>
      <c r="H36" s="9">
        <v>37449.50000000002</v>
      </c>
      <c r="I36" s="9">
        <f>2534.7+139.8+302+3310.8</f>
        <v>6287.3</v>
      </c>
      <c r="J36" s="9">
        <v>467573.6</v>
      </c>
    </row>
    <row r="37" spans="1:11" ht="24.75" customHeight="1">
      <c r="A37" s="7" t="s">
        <v>14</v>
      </c>
      <c r="B37" s="9">
        <v>25871.300000000003</v>
      </c>
      <c r="C37" s="9">
        <v>71253.5</v>
      </c>
      <c r="D37" s="9">
        <v>25425.699999999993</v>
      </c>
      <c r="E37" s="9">
        <v>143189.00000000003</v>
      </c>
      <c r="F37" s="9">
        <v>118005.8</v>
      </c>
      <c r="G37" s="9">
        <v>44452.8</v>
      </c>
      <c r="H37" s="9">
        <v>38054.59999999999</v>
      </c>
      <c r="I37" s="9">
        <f>2082+36.1+642.8+2915.7</f>
        <v>5676.599999999999</v>
      </c>
      <c r="J37" s="9">
        <v>471929.29999999993</v>
      </c>
      <c r="K37" s="18"/>
    </row>
    <row r="38" spans="1:11" ht="24.75" customHeight="1">
      <c r="A38" s="7" t="s">
        <v>15</v>
      </c>
      <c r="B38" s="9">
        <v>25937.8</v>
      </c>
      <c r="C38" s="9">
        <v>66476.2</v>
      </c>
      <c r="D38" s="9">
        <v>25815.999999999996</v>
      </c>
      <c r="E38" s="9">
        <v>134097.3</v>
      </c>
      <c r="F38" s="9">
        <v>122276.29999999999</v>
      </c>
      <c r="G38" s="9">
        <v>43250.70000000001</v>
      </c>
      <c r="H38" s="9">
        <v>38163.29999999999</v>
      </c>
      <c r="I38" s="9">
        <f>1882.7+15.7+819.2+3020</f>
        <v>5737.6</v>
      </c>
      <c r="J38" s="9">
        <v>461755.19999999995</v>
      </c>
      <c r="K38" s="18"/>
    </row>
    <row r="39" spans="1:11" ht="24.75" customHeight="1">
      <c r="A39" s="7" t="s">
        <v>18</v>
      </c>
      <c r="B39" s="9">
        <v>24490.9</v>
      </c>
      <c r="C39" s="9">
        <v>67946.2</v>
      </c>
      <c r="D39" s="9">
        <v>23383.3</v>
      </c>
      <c r="E39" s="9">
        <v>133647.00000000003</v>
      </c>
      <c r="F39" s="9">
        <v>117363.4</v>
      </c>
      <c r="G39" s="9">
        <v>45452.9</v>
      </c>
      <c r="H39" s="9">
        <v>40199.6</v>
      </c>
      <c r="I39" s="9">
        <f>2290.2+37.8+765+2730.8</f>
        <v>5823.8</v>
      </c>
      <c r="J39" s="9">
        <v>458307</v>
      </c>
      <c r="K39" s="18"/>
    </row>
    <row r="40" spans="1:11" ht="24.75" customHeight="1">
      <c r="A40" s="7" t="s">
        <v>19</v>
      </c>
      <c r="B40" s="9">
        <v>22221.5</v>
      </c>
      <c r="C40" s="9">
        <v>66871.5</v>
      </c>
      <c r="D40" s="9">
        <v>21795.5</v>
      </c>
      <c r="E40" s="9">
        <v>135919.1</v>
      </c>
      <c r="F40" s="9">
        <v>115750.7</v>
      </c>
      <c r="G40" s="9">
        <v>49540.7</v>
      </c>
      <c r="H40" s="9">
        <v>39644.9</v>
      </c>
      <c r="I40" s="9">
        <v>5844</v>
      </c>
      <c r="J40" s="9">
        <v>457587.9</v>
      </c>
      <c r="K40" s="18"/>
    </row>
    <row r="41" spans="1:13" ht="24.75" customHeight="1">
      <c r="A41" s="7" t="s">
        <v>26</v>
      </c>
      <c r="B41" s="9">
        <v>18414.9</v>
      </c>
      <c r="C41" s="9">
        <v>67868.9</v>
      </c>
      <c r="D41" s="9">
        <v>22896.5</v>
      </c>
      <c r="E41" s="9">
        <v>131682.8</v>
      </c>
      <c r="F41" s="9">
        <v>116152</v>
      </c>
      <c r="G41" s="9">
        <v>48852.2</v>
      </c>
      <c r="H41" s="9">
        <v>39692</v>
      </c>
      <c r="I41" s="9">
        <v>6776.5</v>
      </c>
      <c r="J41" s="9">
        <v>452335.8</v>
      </c>
      <c r="K41" s="16"/>
      <c r="M41" s="17"/>
    </row>
    <row r="42" spans="1:13" ht="24.75" customHeight="1">
      <c r="A42" s="13" t="s">
        <v>24</v>
      </c>
      <c r="B42" s="19">
        <v>19141</v>
      </c>
      <c r="C42" s="19">
        <v>69099.6</v>
      </c>
      <c r="D42" s="19">
        <v>22934.699999999997</v>
      </c>
      <c r="E42" s="19">
        <v>133297.4</v>
      </c>
      <c r="F42" s="19">
        <v>116270.80000000002</v>
      </c>
      <c r="G42" s="19">
        <v>48523.19999999999</v>
      </c>
      <c r="H42" s="19">
        <v>40474.499999999985</v>
      </c>
      <c r="I42" s="19">
        <v>7147.000000000001</v>
      </c>
      <c r="J42" s="21">
        <v>456888.2</v>
      </c>
      <c r="K42" s="16"/>
      <c r="M42" s="17"/>
    </row>
    <row r="43" spans="1:10" ht="24.75" customHeight="1">
      <c r="A43" s="7" t="s">
        <v>27</v>
      </c>
      <c r="B43" s="19">
        <v>17806.600000000002</v>
      </c>
      <c r="C43" s="19">
        <v>68960.8</v>
      </c>
      <c r="D43" s="19">
        <v>22946.2</v>
      </c>
      <c r="E43" s="19">
        <v>135615.3</v>
      </c>
      <c r="F43" s="19">
        <v>117711.59999999996</v>
      </c>
      <c r="G43" s="19">
        <v>47727.7</v>
      </c>
      <c r="H43" s="19">
        <v>39087.80000000001</v>
      </c>
      <c r="I43" s="19">
        <v>7656.9</v>
      </c>
      <c r="J43" s="19">
        <v>457512.9</v>
      </c>
    </row>
    <row r="44" spans="1:11" ht="24.75" customHeight="1">
      <c r="A44" s="7" t="s">
        <v>28</v>
      </c>
      <c r="B44" s="19">
        <v>18442.2</v>
      </c>
      <c r="C44" s="19">
        <v>69754.1</v>
      </c>
      <c r="D44" s="19">
        <v>22808.9</v>
      </c>
      <c r="E44" s="19">
        <v>140037.5</v>
      </c>
      <c r="F44" s="19">
        <v>117916.2</v>
      </c>
      <c r="G44" s="19">
        <v>49670.3</v>
      </c>
      <c r="H44" s="19">
        <v>39412.9</v>
      </c>
      <c r="I44" s="19">
        <v>8595.9</v>
      </c>
      <c r="J44" s="19">
        <v>466638</v>
      </c>
      <c r="K44" s="20"/>
    </row>
    <row r="45" spans="1:11" ht="24.75" customHeight="1">
      <c r="A45" s="7" t="s">
        <v>35</v>
      </c>
      <c r="B45" s="19">
        <v>16900.8</v>
      </c>
      <c r="C45" s="19">
        <v>71070.5</v>
      </c>
      <c r="D45" s="19">
        <v>23285.3</v>
      </c>
      <c r="E45" s="19">
        <v>128974.1</v>
      </c>
      <c r="F45" s="19">
        <v>118597.2</v>
      </c>
      <c r="G45" s="19">
        <v>51107.8</v>
      </c>
      <c r="H45" s="19">
        <v>37634.6</v>
      </c>
      <c r="I45" s="19">
        <v>8118.1</v>
      </c>
      <c r="J45" s="19">
        <v>455688.4</v>
      </c>
      <c r="K45" s="20">
        <f>J45/J44-1</f>
        <v>-0.023464869984870407</v>
      </c>
    </row>
    <row r="46" spans="2:10" ht="18" customHeight="1"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8" customHeight="1">
      <c r="A47" s="15" t="s">
        <v>22</v>
      </c>
      <c r="B47" s="15"/>
      <c r="C47" s="15"/>
      <c r="D47" s="14"/>
      <c r="E47" s="15"/>
      <c r="F47" s="10"/>
      <c r="G47" s="10"/>
      <c r="H47" s="10"/>
      <c r="I47" s="10"/>
      <c r="J47" s="10"/>
    </row>
    <row r="48" spans="1:5" ht="18" customHeight="1">
      <c r="A48" s="28" t="s">
        <v>34</v>
      </c>
      <c r="B48" s="29"/>
      <c r="C48" s="29"/>
      <c r="D48" s="29"/>
      <c r="E48" s="29"/>
    </row>
    <row r="49" spans="1:5" ht="18" customHeight="1">
      <c r="A49" s="15" t="s">
        <v>25</v>
      </c>
      <c r="B49" s="14"/>
      <c r="C49" s="14"/>
      <c r="D49" s="14"/>
      <c r="E49" s="14"/>
    </row>
  </sheetData>
  <sheetProtection/>
  <mergeCells count="20">
    <mergeCell ref="A3:A4"/>
    <mergeCell ref="B3:B4"/>
    <mergeCell ref="C3:C4"/>
    <mergeCell ref="D3:D4"/>
    <mergeCell ref="E3:E4"/>
    <mergeCell ref="F3:F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J25:J26"/>
    <mergeCell ref="G3:G4"/>
    <mergeCell ref="H3:H4"/>
    <mergeCell ref="I3:I4"/>
    <mergeCell ref="J3:J4"/>
  </mergeCells>
  <printOptions/>
  <pageMargins left="0.7" right="0.7" top="0.75" bottom="0.75" header="0.3" footer="0.3"/>
  <pageSetup fitToHeight="1" fitToWidth="1" horizontalDpi="600" verticalDpi="600" orientation="landscape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2020-04-09T05:49:59Z</cp:lastPrinted>
  <dcterms:created xsi:type="dcterms:W3CDTF">2013-11-14T05:25:00Z</dcterms:created>
  <dcterms:modified xsi:type="dcterms:W3CDTF">2021-06-23T10:04:25Z</dcterms:modified>
  <cp:category/>
  <cp:version/>
  <cp:contentType/>
  <cp:contentStatus/>
</cp:coreProperties>
</file>