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635" windowWidth="18360" windowHeight="5130" activeTab="0"/>
  </bookViews>
  <sheets>
    <sheet name="資料Ⅳ-27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<sst xmlns="http://schemas.openxmlformats.org/spreadsheetml/2006/main" count="32" uniqueCount="32">
  <si>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年</t>
  </si>
  <si>
    <t>国内生産（国産材）</t>
  </si>
  <si>
    <t>製品輸入</t>
  </si>
  <si>
    <t>14
(02)</t>
  </si>
  <si>
    <t>15
(03)</t>
  </si>
  <si>
    <t>16
(04)</t>
  </si>
  <si>
    <t>17
(05)</t>
  </si>
  <si>
    <t>18
(06)</t>
  </si>
  <si>
    <t>19
(07)</t>
  </si>
  <si>
    <t>20
(08)</t>
  </si>
  <si>
    <t>21
(09)</t>
  </si>
  <si>
    <t>H11
(1999)</t>
  </si>
  <si>
    <t>12
(2000)</t>
  </si>
  <si>
    <t>13
(01)</t>
  </si>
  <si>
    <r>
      <t>（万m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>）</t>
    </r>
  </si>
  <si>
    <t>22
(10)</t>
  </si>
  <si>
    <t>○集成材の供給量の推移</t>
  </si>
  <si>
    <t>国内生産（輸入材）</t>
  </si>
  <si>
    <t>23
(11)</t>
  </si>
  <si>
    <t>24
(12)</t>
  </si>
  <si>
    <t>25
(13)</t>
  </si>
  <si>
    <t>26
(14)</t>
  </si>
  <si>
    <t>注１：「国内生産（輸入材）」と「国内生産（国産材）」は集成材原料の樹種別使用比率から試算した値。</t>
  </si>
  <si>
    <t>資料：日本集成材工業協同組合調べ、財務省「貿易統計」</t>
  </si>
  <si>
    <t xml:space="preserve">   ３：計の不一致は四捨五入による。</t>
  </si>
  <si>
    <t>27
(15)</t>
  </si>
  <si>
    <t>計</t>
  </si>
  <si>
    <t>28
(16)</t>
  </si>
  <si>
    <t>国内生産
小計</t>
  </si>
  <si>
    <t>国産材率</t>
  </si>
  <si>
    <t>29
(17)</t>
  </si>
  <si>
    <t>　 ２：「製品輸入」は輸入統計品目表4412.10号910、4412.94号120～190、4412.99号130～190、4418.99号231～239の合計。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</si>
</sst>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_ ;[Red]\-#,##0\ "/>
    <numFmt numFmtId="180" formatCode="0.0%"/>
    <numFmt numFmtId="181" formatCode="#,##0.0_ ;[Red]\-#,##0.0\ "/>
    <numFmt numFmtId="182" formatCode="#,##0.00_);[Red]\(#,##0.00\)"/>
    <numFmt numFmtId="183" formatCode="#,##0.000_);[Red]\(#,##0.000\)"/>
    <numFmt numFmtId="184" formatCode="#,##0.00_ "/>
    <numFmt numFmtId="185" formatCode="0_);[Red]\(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vertAlign val="superscript"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77" fontId="0" fillId="0" borderId="10" xfId="0" applyNumberFormat="1" applyBorder="1" applyAlignment="1">
      <alignment vertical="center"/>
    </xf>
    <xf numFmtId="0" fontId="44" fillId="0" borderId="0" xfId="0" applyFont="1" applyAlignment="1">
      <alignment vertical="center"/>
    </xf>
    <xf numFmtId="0" fontId="6" fillId="0" borderId="10" xfId="0" applyNumberFormat="1" applyFont="1" applyFill="1" applyBorder="1" applyAlignment="1">
      <alignment horizontal="right" vertical="center" wrapText="1"/>
    </xf>
    <xf numFmtId="179" fontId="6" fillId="0" borderId="10" xfId="48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9" fontId="0" fillId="0" borderId="0" xfId="0" applyNumberFormat="1" applyFill="1" applyBorder="1" applyAlignment="1">
      <alignment vertical="center"/>
    </xf>
    <xf numFmtId="9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9" fontId="0" fillId="0" borderId="0" xfId="42" applyFont="1" applyAlignment="1">
      <alignment vertical="center"/>
    </xf>
    <xf numFmtId="180" fontId="0" fillId="0" borderId="0" xfId="42" applyNumberFormat="1" applyFont="1" applyAlignment="1">
      <alignment vertical="center"/>
    </xf>
    <xf numFmtId="9" fontId="0" fillId="0" borderId="0" xfId="42" applyFont="1" applyFill="1" applyBorder="1" applyAlignment="1">
      <alignment vertical="center"/>
    </xf>
    <xf numFmtId="182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  <xf numFmtId="177" fontId="45" fillId="0" borderId="0" xfId="0" applyNumberFormat="1" applyFont="1" applyAlignment="1">
      <alignment vertical="center"/>
    </xf>
    <xf numFmtId="9" fontId="45" fillId="0" borderId="0" xfId="42" applyFont="1" applyAlignment="1">
      <alignment vertical="center"/>
    </xf>
    <xf numFmtId="4" fontId="0" fillId="0" borderId="0" xfId="0" applyNumberFormat="1" applyAlignment="1">
      <alignment vertical="center"/>
    </xf>
    <xf numFmtId="10" fontId="0" fillId="0" borderId="0" xfId="42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45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10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63"/>
          <c:w val="0.92525"/>
          <c:h val="0.8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'資料Ⅳ-27'!$B$3</c:f>
              <c:strCache>
                <c:ptCount val="1"/>
                <c:pt idx="0">
                  <c:v>国内生産（国産材）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'資料Ⅳ-27'!$A$5:$A$23</c:f>
              <c:strCache/>
            </c:strRef>
          </c:cat>
          <c:val>
            <c:numRef>
              <c:f>'資料Ⅳ-27'!$B$5:$B$23</c:f>
              <c:numCache/>
            </c:numRef>
          </c:val>
        </c:ser>
        <c:ser>
          <c:idx val="1"/>
          <c:order val="1"/>
          <c:tx>
            <c:strRef>
              <c:f>'資料Ⅳ-27'!$C$3</c:f>
              <c:strCache>
                <c:ptCount val="1"/>
                <c:pt idx="0">
                  <c:v>国内生産（輸入材）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'資料Ⅳ-27'!$A$5:$A$23</c:f>
              <c:strCache/>
            </c:strRef>
          </c:cat>
          <c:val>
            <c:numRef>
              <c:f>'資料Ⅳ-27'!$C$5:$C$23</c:f>
              <c:numCache/>
            </c:numRef>
          </c:val>
        </c:ser>
        <c:ser>
          <c:idx val="2"/>
          <c:order val="2"/>
          <c:tx>
            <c:strRef>
              <c:f>'資料Ⅳ-27'!$D$3</c:f>
              <c:strCache>
                <c:ptCount val="1"/>
                <c:pt idx="0">
                  <c:v>製品輸入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'資料Ⅳ-27'!$A$5:$A$23</c:f>
              <c:strCache/>
            </c:strRef>
          </c:cat>
          <c:val>
            <c:numRef>
              <c:f>'資料Ⅳ-27'!$D$5:$D$23</c:f>
              <c:numCache/>
            </c:numRef>
          </c:val>
        </c:ser>
        <c:ser>
          <c:idx val="3"/>
          <c:order val="3"/>
          <c:tx>
            <c:strRef>
              <c:f>'資料Ⅳ-27'!$E$4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'資料Ⅳ-27'!$A$5:$A$23</c:f>
              <c:strCache/>
            </c:strRef>
          </c:cat>
          <c:val>
            <c:numRef>
              <c:f>'資料Ⅳ-27'!$E$5:$E$23</c:f>
              <c:numCache/>
            </c:numRef>
          </c:val>
        </c:ser>
        <c:overlap val="100"/>
        <c:gapWidth val="75"/>
        <c:axId val="48610860"/>
        <c:axId val="34844557"/>
      </c:barChart>
      <c:catAx>
        <c:axId val="486108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844557"/>
        <c:crosses val="autoZero"/>
        <c:auto val="1"/>
        <c:lblOffset val="100"/>
        <c:tickLblSkip val="1"/>
        <c:noMultiLvlLbl val="0"/>
      </c:catAx>
      <c:valAx>
        <c:axId val="34844557"/>
        <c:scaling>
          <c:orientation val="minMax"/>
          <c:max val="3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8610860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585"/>
          <c:y val="0.01675"/>
          <c:w val="0.71125"/>
          <c:h val="0.0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-0.0025</cdr:y>
    </cdr:from>
    <cdr:to>
      <cdr:x>0.13025</cdr:x>
      <cdr:y>0.07075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7150" y="-9524"/>
          <a:ext cx="9429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（万ｍ</a:t>
          </a:r>
          <a:r>
            <a:rPr lang="en-US" cap="none" sz="1400" b="0" i="0" u="none" baseline="30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0.93</cdr:x>
      <cdr:y>0.873</cdr:y>
    </cdr:from>
    <cdr:to>
      <cdr:x>1</cdr:x>
      <cdr:y>0.9385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7172325" y="5057775"/>
          <a:ext cx="5810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0</xdr:rowOff>
    </xdr:from>
    <xdr:to>
      <xdr:col>19</xdr:col>
      <xdr:colOff>638175</xdr:colOff>
      <xdr:row>21</xdr:row>
      <xdr:rowOff>0</xdr:rowOff>
    </xdr:to>
    <xdr:graphicFrame>
      <xdr:nvGraphicFramePr>
        <xdr:cNvPr id="1" name="グラフ 1"/>
        <xdr:cNvGraphicFramePr/>
      </xdr:nvGraphicFramePr>
      <xdr:xfrm>
        <a:off x="6343650" y="914400"/>
        <a:ext cx="77152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showGridLines="0" tabSelected="1" zoomScale="60" zoomScaleNormal="60" zoomScaleSheetLayoutView="100" zoomScalePageLayoutView="0" workbookViewId="0" topLeftCell="A1">
      <selection activeCell="D1" sqref="D1"/>
    </sheetView>
  </sheetViews>
  <sheetFormatPr defaultColWidth="10.57421875" defaultRowHeight="18" customHeight="1"/>
  <cols>
    <col min="1" max="9" width="10.57421875" style="0" customWidth="1"/>
    <col min="10" max="10" width="11.00390625" style="0" bestFit="1" customWidth="1"/>
  </cols>
  <sheetData>
    <row r="1" ht="18" customHeight="1">
      <c r="A1" s="3" t="s">
        <v>16</v>
      </c>
    </row>
    <row r="2" ht="18" customHeight="1">
      <c r="E2" s="1" t="s">
        <v>14</v>
      </c>
    </row>
    <row r="3" spans="1:8" ht="18" customHeight="1">
      <c r="A3" s="21" t="s">
        <v>0</v>
      </c>
      <c r="B3" s="21" t="s">
        <v>1</v>
      </c>
      <c r="C3" s="21" t="s">
        <v>17</v>
      </c>
      <c r="D3" s="21" t="s">
        <v>2</v>
      </c>
      <c r="E3" s="24" t="s">
        <v>26</v>
      </c>
      <c r="G3" s="20" t="s">
        <v>28</v>
      </c>
      <c r="H3" s="20" t="s">
        <v>29</v>
      </c>
    </row>
    <row r="4" spans="1:8" ht="18" customHeight="1">
      <c r="A4" s="22"/>
      <c r="B4" s="22"/>
      <c r="C4" s="22"/>
      <c r="D4" s="22"/>
      <c r="E4" s="25"/>
      <c r="G4" s="23"/>
      <c r="H4" s="20"/>
    </row>
    <row r="5" spans="1:8" ht="27" customHeight="1">
      <c r="A5" s="4" t="s">
        <v>11</v>
      </c>
      <c r="B5" s="5">
        <v>12</v>
      </c>
      <c r="C5" s="5">
        <v>64.6</v>
      </c>
      <c r="D5" s="5">
        <v>35.7</v>
      </c>
      <c r="E5" s="2">
        <f>SUM(B5:D5)</f>
        <v>112.3</v>
      </c>
      <c r="F5" s="9"/>
      <c r="G5" s="15">
        <f aca="true" t="shared" si="0" ref="G5:G20">B5+C5</f>
        <v>76.6</v>
      </c>
      <c r="H5" s="16">
        <f>B5/E5</f>
        <v>0.1068566340160285</v>
      </c>
    </row>
    <row r="6" spans="1:8" ht="27" customHeight="1">
      <c r="A6" s="4" t="s">
        <v>12</v>
      </c>
      <c r="B6" s="5">
        <v>14.5</v>
      </c>
      <c r="C6" s="5">
        <v>74.7</v>
      </c>
      <c r="D6" s="5">
        <v>55.1</v>
      </c>
      <c r="E6" s="2">
        <f>SUM(B6:D6)</f>
        <v>144.3</v>
      </c>
      <c r="F6" s="9"/>
      <c r="G6" s="15">
        <f t="shared" si="0"/>
        <v>89.2</v>
      </c>
      <c r="H6" s="16">
        <f aca="true" t="shared" si="1" ref="H6:H21">B6/E6</f>
        <v>0.10048510048510048</v>
      </c>
    </row>
    <row r="7" spans="1:8" ht="27">
      <c r="A7" s="4" t="s">
        <v>13</v>
      </c>
      <c r="B7" s="2">
        <v>14.1</v>
      </c>
      <c r="C7" s="2">
        <v>88.9</v>
      </c>
      <c r="D7" s="2">
        <v>60.6</v>
      </c>
      <c r="E7" s="2">
        <f>SUM(B7:D7)</f>
        <v>163.6</v>
      </c>
      <c r="F7" s="9"/>
      <c r="G7" s="15">
        <f t="shared" si="0"/>
        <v>103</v>
      </c>
      <c r="H7" s="16">
        <f t="shared" si="1"/>
        <v>0.08618581907090464</v>
      </c>
    </row>
    <row r="8" spans="1:8" ht="27">
      <c r="A8" s="4" t="s">
        <v>3</v>
      </c>
      <c r="B8" s="2">
        <v>15.5</v>
      </c>
      <c r="C8" s="2">
        <v>101.8</v>
      </c>
      <c r="D8" s="2">
        <v>64.7</v>
      </c>
      <c r="E8" s="2">
        <f aca="true" t="shared" si="2" ref="E8:E19">SUM(B8:D8)</f>
        <v>182</v>
      </c>
      <c r="F8" s="9"/>
      <c r="G8" s="15">
        <f t="shared" si="0"/>
        <v>117.3</v>
      </c>
      <c r="H8" s="16">
        <f t="shared" si="1"/>
        <v>0.08516483516483517</v>
      </c>
    </row>
    <row r="9" spans="1:8" ht="27">
      <c r="A9" s="4" t="s">
        <v>4</v>
      </c>
      <c r="B9" s="2">
        <v>17.3</v>
      </c>
      <c r="C9" s="2">
        <v>123.4</v>
      </c>
      <c r="D9" s="2">
        <v>72.4</v>
      </c>
      <c r="E9" s="2">
        <f t="shared" si="2"/>
        <v>213.10000000000002</v>
      </c>
      <c r="F9" s="9"/>
      <c r="G9" s="15">
        <f t="shared" si="0"/>
        <v>140.70000000000002</v>
      </c>
      <c r="H9" s="16">
        <f t="shared" si="1"/>
        <v>0.08118254340685124</v>
      </c>
    </row>
    <row r="10" spans="1:8" ht="27">
      <c r="A10" s="4" t="s">
        <v>5</v>
      </c>
      <c r="B10" s="2">
        <v>19.3</v>
      </c>
      <c r="C10" s="2">
        <v>129.5</v>
      </c>
      <c r="D10" s="2">
        <v>79.2</v>
      </c>
      <c r="E10" s="2">
        <f t="shared" si="2"/>
        <v>228</v>
      </c>
      <c r="F10" s="9"/>
      <c r="G10" s="15">
        <f t="shared" si="0"/>
        <v>148.8</v>
      </c>
      <c r="H10" s="16">
        <f t="shared" si="1"/>
        <v>0.08464912280701754</v>
      </c>
    </row>
    <row r="11" spans="1:8" ht="27">
      <c r="A11" s="4" t="s">
        <v>6</v>
      </c>
      <c r="B11" s="2">
        <v>19.1</v>
      </c>
      <c r="C11" s="2">
        <v>132.1</v>
      </c>
      <c r="D11" s="2">
        <v>83.3</v>
      </c>
      <c r="E11" s="2">
        <f t="shared" si="2"/>
        <v>234.5</v>
      </c>
      <c r="F11" s="9"/>
      <c r="G11" s="15">
        <f t="shared" si="0"/>
        <v>151.2</v>
      </c>
      <c r="H11" s="16">
        <f t="shared" si="1"/>
        <v>0.0814498933901919</v>
      </c>
    </row>
    <row r="12" spans="1:8" ht="27">
      <c r="A12" s="4" t="s">
        <v>7</v>
      </c>
      <c r="B12" s="2">
        <v>29.6</v>
      </c>
      <c r="C12" s="2">
        <v>137.9</v>
      </c>
      <c r="D12" s="2">
        <v>97.1</v>
      </c>
      <c r="E12" s="2">
        <f t="shared" si="2"/>
        <v>264.6</v>
      </c>
      <c r="F12" s="9"/>
      <c r="G12" s="15">
        <f t="shared" si="0"/>
        <v>167.5</v>
      </c>
      <c r="H12" s="16">
        <f t="shared" si="1"/>
        <v>0.11186696900982615</v>
      </c>
    </row>
    <row r="13" spans="1:8" ht="27">
      <c r="A13" s="4" t="s">
        <v>8</v>
      </c>
      <c r="B13" s="2">
        <v>24.8</v>
      </c>
      <c r="C13" s="2">
        <v>109.8</v>
      </c>
      <c r="D13" s="2">
        <v>81.4</v>
      </c>
      <c r="E13" s="2">
        <f t="shared" si="2"/>
        <v>216</v>
      </c>
      <c r="F13" s="9"/>
      <c r="G13" s="15">
        <f t="shared" si="0"/>
        <v>134.6</v>
      </c>
      <c r="H13" s="16">
        <f t="shared" si="1"/>
        <v>0.11481481481481481</v>
      </c>
    </row>
    <row r="14" spans="1:8" ht="27">
      <c r="A14" s="4" t="s">
        <v>9</v>
      </c>
      <c r="B14" s="2">
        <v>22.6</v>
      </c>
      <c r="C14" s="2">
        <v>106.7</v>
      </c>
      <c r="D14" s="2">
        <v>53.4</v>
      </c>
      <c r="E14" s="2">
        <f t="shared" si="2"/>
        <v>182.70000000000002</v>
      </c>
      <c r="F14" s="9"/>
      <c r="G14" s="15">
        <f t="shared" si="0"/>
        <v>129.3</v>
      </c>
      <c r="H14" s="16">
        <f t="shared" si="1"/>
        <v>0.12370005473453749</v>
      </c>
    </row>
    <row r="15" spans="1:8" ht="27">
      <c r="A15" s="4" t="s">
        <v>10</v>
      </c>
      <c r="B15" s="2">
        <v>28.2</v>
      </c>
      <c r="C15" s="2">
        <v>96.7</v>
      </c>
      <c r="D15" s="2">
        <v>56.2</v>
      </c>
      <c r="E15" s="2">
        <f t="shared" si="2"/>
        <v>181.10000000000002</v>
      </c>
      <c r="F15" s="9"/>
      <c r="G15" s="15">
        <f t="shared" si="0"/>
        <v>124.9</v>
      </c>
      <c r="H15" s="16">
        <f t="shared" si="1"/>
        <v>0.15571507454445055</v>
      </c>
    </row>
    <row r="16" spans="1:8" ht="27">
      <c r="A16" s="4" t="s">
        <v>15</v>
      </c>
      <c r="B16" s="2">
        <v>34.9</v>
      </c>
      <c r="C16" s="2">
        <v>110.6</v>
      </c>
      <c r="D16" s="2">
        <v>69.1</v>
      </c>
      <c r="E16" s="2">
        <f t="shared" si="2"/>
        <v>214.6</v>
      </c>
      <c r="F16" s="9"/>
      <c r="G16" s="15">
        <f t="shared" si="0"/>
        <v>145.5</v>
      </c>
      <c r="H16" s="16">
        <f t="shared" si="1"/>
        <v>0.16262814538676607</v>
      </c>
    </row>
    <row r="17" spans="1:8" ht="24.75" customHeight="1">
      <c r="A17" s="4" t="s">
        <v>18</v>
      </c>
      <c r="B17" s="2">
        <v>32.9</v>
      </c>
      <c r="C17" s="2">
        <v>112.6</v>
      </c>
      <c r="D17" s="2">
        <v>81.5</v>
      </c>
      <c r="E17" s="2">
        <f t="shared" si="2"/>
        <v>227</v>
      </c>
      <c r="F17" s="9"/>
      <c r="G17" s="15">
        <f t="shared" si="0"/>
        <v>145.5</v>
      </c>
      <c r="H17" s="16">
        <f t="shared" si="1"/>
        <v>0.14493392070484581</v>
      </c>
    </row>
    <row r="18" spans="1:8" ht="27">
      <c r="A18" s="4" t="s">
        <v>19</v>
      </c>
      <c r="B18" s="2">
        <v>33.2232</v>
      </c>
      <c r="C18" s="2">
        <v>119.1768</v>
      </c>
      <c r="D18" s="2">
        <v>79.6</v>
      </c>
      <c r="E18" s="2">
        <f t="shared" si="2"/>
        <v>232</v>
      </c>
      <c r="F18" s="9"/>
      <c r="G18" s="15">
        <f t="shared" si="0"/>
        <v>152.4</v>
      </c>
      <c r="H18" s="16">
        <f t="shared" si="1"/>
        <v>0.14320344827586207</v>
      </c>
    </row>
    <row r="19" spans="1:8" ht="27">
      <c r="A19" s="4" t="s">
        <v>20</v>
      </c>
      <c r="B19" s="2">
        <v>37.70485</v>
      </c>
      <c r="C19" s="2">
        <v>126.94515</v>
      </c>
      <c r="D19" s="2">
        <v>88.3</v>
      </c>
      <c r="E19" s="2">
        <f t="shared" si="2"/>
        <v>252.95</v>
      </c>
      <c r="F19" s="10"/>
      <c r="G19" s="15">
        <f t="shared" si="0"/>
        <v>164.65</v>
      </c>
      <c r="H19" s="16">
        <f t="shared" si="1"/>
        <v>0.14906048626210713</v>
      </c>
    </row>
    <row r="20" spans="1:8" ht="27" customHeight="1">
      <c r="A20" s="4" t="s">
        <v>21</v>
      </c>
      <c r="B20" s="2">
        <v>37.942</v>
      </c>
      <c r="C20" s="2">
        <v>117.558</v>
      </c>
      <c r="D20" s="2">
        <v>83.6</v>
      </c>
      <c r="E20" s="2">
        <f>SUM(B20:D20)</f>
        <v>239.1</v>
      </c>
      <c r="F20" s="9"/>
      <c r="G20" s="15">
        <f t="shared" si="0"/>
        <v>155.5</v>
      </c>
      <c r="H20" s="16">
        <f t="shared" si="1"/>
        <v>0.15868674194897534</v>
      </c>
    </row>
    <row r="21" spans="1:8" ht="27" customHeight="1">
      <c r="A21" s="4" t="s">
        <v>25</v>
      </c>
      <c r="B21" s="2">
        <f>148.45*0.239</f>
        <v>35.479549999999996</v>
      </c>
      <c r="C21" s="2">
        <f>148.45*0.761</f>
        <v>112.97045</v>
      </c>
      <c r="D21" s="2">
        <v>81.8</v>
      </c>
      <c r="E21" s="2">
        <f>SUM(B21:D21)</f>
        <v>230.25</v>
      </c>
      <c r="F21" s="9"/>
      <c r="G21" s="15">
        <f>B21+C21</f>
        <v>148.45</v>
      </c>
      <c r="H21" s="16">
        <f t="shared" si="1"/>
        <v>0.1540914223669924</v>
      </c>
    </row>
    <row r="22" spans="1:11" ht="27" customHeight="1">
      <c r="A22" s="4" t="s">
        <v>27</v>
      </c>
      <c r="B22" s="2">
        <f>154.93*0.24</f>
        <v>37.1832</v>
      </c>
      <c r="C22" s="2">
        <f>154.93*0.76</f>
        <v>117.74680000000001</v>
      </c>
      <c r="D22" s="2">
        <f>11.3611+77.1632</f>
        <v>88.52430000000001</v>
      </c>
      <c r="E22" s="2">
        <f>SUM(B22:D22)</f>
        <v>243.45430000000002</v>
      </c>
      <c r="F22" s="9"/>
      <c r="G22" s="15">
        <f>B22+C22</f>
        <v>154.93</v>
      </c>
      <c r="H22" s="16">
        <f>B22/E22</f>
        <v>0.15273174472580683</v>
      </c>
      <c r="I22" s="12"/>
      <c r="J22" s="10"/>
      <c r="K22" s="11"/>
    </row>
    <row r="23" spans="1:11" ht="27" customHeight="1">
      <c r="A23" s="4" t="s">
        <v>30</v>
      </c>
      <c r="B23" s="26">
        <f>168.7*0.26</f>
        <v>43.862</v>
      </c>
      <c r="C23" s="26">
        <f>168.7*0.74</f>
        <v>124.838</v>
      </c>
      <c r="D23" s="2">
        <v>98.3349</v>
      </c>
      <c r="E23" s="2">
        <f>SUM(B23:D23)</f>
        <v>267.0349</v>
      </c>
      <c r="F23" s="9"/>
      <c r="G23" s="15">
        <f>B23+C23</f>
        <v>168.7</v>
      </c>
      <c r="H23" s="16">
        <f>B23/E23</f>
        <v>0.1642556834331393</v>
      </c>
      <c r="I23" s="12"/>
      <c r="J23" s="10"/>
      <c r="K23" s="11"/>
    </row>
    <row r="24" spans="2:10" ht="18" customHeight="1">
      <c r="B24" s="10"/>
      <c r="C24" s="13"/>
      <c r="E24" s="12"/>
      <c r="F24" s="10"/>
      <c r="G24" s="16">
        <f>G23/G22</f>
        <v>1.0888788485122312</v>
      </c>
      <c r="H24" s="16"/>
      <c r="I24" s="14"/>
      <c r="J24" s="8"/>
    </row>
    <row r="25" spans="1:4" ht="18" customHeight="1">
      <c r="A25" t="s">
        <v>22</v>
      </c>
      <c r="B25" s="7"/>
      <c r="C25" s="8"/>
      <c r="D25" s="8"/>
    </row>
    <row r="26" ht="18" customHeight="1">
      <c r="A26" t="s">
        <v>31</v>
      </c>
    </row>
    <row r="27" spans="1:3" ht="18" customHeight="1">
      <c r="A27" t="s">
        <v>24</v>
      </c>
      <c r="B27" s="6"/>
      <c r="C27" s="6"/>
    </row>
    <row r="28" ht="18" customHeight="1">
      <c r="A28" t="s">
        <v>23</v>
      </c>
    </row>
    <row r="30" spans="2:9" ht="18" customHeight="1">
      <c r="B30" s="17"/>
      <c r="I30" s="18"/>
    </row>
    <row r="31" spans="3:9" ht="18" customHeight="1">
      <c r="C31" s="17"/>
      <c r="I31" s="18"/>
    </row>
    <row r="32" spans="7:13" ht="18" customHeight="1">
      <c r="G32" s="19"/>
      <c r="H32" s="19"/>
      <c r="I32" s="19"/>
      <c r="J32" s="19"/>
      <c r="K32" s="19"/>
      <c r="L32" s="19"/>
      <c r="M32" s="19"/>
    </row>
    <row r="33" spans="7:13" ht="18" customHeight="1">
      <c r="G33" s="19"/>
      <c r="H33" s="19"/>
      <c r="I33" s="19"/>
      <c r="J33" s="19"/>
      <c r="M33" s="19"/>
    </row>
  </sheetData>
  <sheetProtection/>
  <mergeCells count="7">
    <mergeCell ref="H3:H4"/>
    <mergeCell ref="A3:A4"/>
    <mergeCell ref="B3:B4"/>
    <mergeCell ref="C3:C4"/>
    <mergeCell ref="D3:D4"/>
    <mergeCell ref="G3:G4"/>
    <mergeCell ref="E3:E4"/>
  </mergeCells>
  <conditionalFormatting sqref="G5:H21">
    <cfRule type="colorScale" priority="4" dxfId="0">
      <colorScale>
        <cfvo type="min" val="0"/>
        <cfvo type="max"/>
        <color rgb="FFFCFCFF"/>
        <color rgb="FF63BE7B"/>
      </colorScale>
    </cfRule>
  </conditionalFormatting>
  <conditionalFormatting sqref="H5:H21">
    <cfRule type="colorScale" priority="3" dxfId="0">
      <colorScale>
        <cfvo type="min" val="0"/>
        <cfvo type="max"/>
        <color rgb="FFFCFCFF"/>
        <color rgb="FF63BE7B"/>
      </colorScale>
    </cfRule>
  </conditionalFormatting>
  <conditionalFormatting sqref="G22:H23">
    <cfRule type="colorScale" priority="2" dxfId="0">
      <colorScale>
        <cfvo type="min" val="0"/>
        <cfvo type="max"/>
        <color rgb="FFFCFCFF"/>
        <color rgb="FF63BE7B"/>
      </colorScale>
    </cfRule>
  </conditionalFormatting>
  <conditionalFormatting sqref="H22:H23">
    <cfRule type="colorScale" priority="1" dxfId="0">
      <colorScale>
        <cfvo type="min" val="0"/>
        <cfvo type="max"/>
        <color rgb="FFFCFCFF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2012-05-21T04:59:42Z</cp:lastPrinted>
  <dcterms:created xsi:type="dcterms:W3CDTF">2009-12-24T07:18:19Z</dcterms:created>
  <dcterms:modified xsi:type="dcterms:W3CDTF">2019-07-24T10:00:14Z</dcterms:modified>
  <cp:category/>
  <cp:version/>
  <cp:contentType/>
  <cp:contentStatus/>
</cp:coreProperties>
</file>