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Documents\07森ハブデジ林\03_納品\"/>
    </mc:Choice>
  </mc:AlternateContent>
  <xr:revisionPtr revIDLastSave="0" documentId="13_ncr:1_{22AE29E1-2A21-4AB7-BF61-08D4CD0F5E9F}" xr6:coauthVersionLast="47" xr6:coauthVersionMax="47" xr10:uidLastSave="{00000000-0000-0000-0000-000000000000}"/>
  <bookViews>
    <workbookView xWindow="-103" yWindow="-103" windowWidth="16663" windowHeight="11177" xr2:uid="{964E17F1-3945-4EEB-893E-1FDD390DB9AA}"/>
  </bookViews>
  <sheets>
    <sheet name="考え方" sheetId="28" r:id="rId1"/>
    <sheet name="使い方" sheetId="38" r:id="rId2"/>
    <sheet name="入力様式" sheetId="39" r:id="rId3"/>
    <sheet name="入力例" sheetId="37" r:id="rId4"/>
  </sheets>
  <definedNames>
    <definedName name="_xlnm.Print_Area" localSheetId="0">考え方!$A$1:$E$31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39" l="1"/>
  <c r="M34" i="39"/>
  <c r="L34" i="39"/>
  <c r="K34" i="39"/>
  <c r="J34" i="39"/>
  <c r="I34" i="39"/>
  <c r="H34" i="39"/>
  <c r="G34" i="39"/>
  <c r="F34" i="39"/>
  <c r="E34" i="39"/>
  <c r="D34" i="39"/>
  <c r="C34" i="39"/>
  <c r="N31" i="39"/>
  <c r="M31" i="39"/>
  <c r="C31" i="39"/>
  <c r="D31" i="39" s="1"/>
  <c r="E31" i="39" s="1"/>
  <c r="F31" i="39" s="1"/>
  <c r="G31" i="39" s="1"/>
  <c r="H31" i="39" s="1"/>
  <c r="I31" i="39" s="1"/>
  <c r="J31" i="39" s="1"/>
  <c r="K31" i="39" s="1"/>
  <c r="L31" i="39" s="1"/>
  <c r="N30" i="39"/>
  <c r="N32" i="39" s="1"/>
  <c r="N33" i="39" s="1"/>
  <c r="M30" i="39"/>
  <c r="M32" i="39" s="1"/>
  <c r="M33" i="39" s="1"/>
  <c r="C30" i="39"/>
  <c r="D30" i="39" s="1"/>
  <c r="O29" i="39"/>
  <c r="O28" i="39"/>
  <c r="O27" i="39"/>
  <c r="N12" i="39"/>
  <c r="M12" i="39"/>
  <c r="L12" i="39"/>
  <c r="K12" i="39"/>
  <c r="J12" i="39"/>
  <c r="I12" i="39"/>
  <c r="H12" i="39"/>
  <c r="G12" i="39"/>
  <c r="F12" i="39"/>
  <c r="E12" i="39"/>
  <c r="D12" i="39"/>
  <c r="C12" i="39"/>
  <c r="C9" i="39"/>
  <c r="D9" i="39" s="1"/>
  <c r="E9" i="39" s="1"/>
  <c r="F9" i="39" s="1"/>
  <c r="G9" i="39" s="1"/>
  <c r="H9" i="39" s="1"/>
  <c r="I9" i="39" s="1"/>
  <c r="J9" i="39" s="1"/>
  <c r="K9" i="39" s="1"/>
  <c r="L9" i="39" s="1"/>
  <c r="M9" i="39" s="1"/>
  <c r="N9" i="39" s="1"/>
  <c r="C8" i="39"/>
  <c r="D8" i="39" s="1"/>
  <c r="O7" i="39"/>
  <c r="O6" i="39"/>
  <c r="N34" i="38"/>
  <c r="M34" i="38"/>
  <c r="L34" i="38"/>
  <c r="K34" i="38"/>
  <c r="J34" i="38"/>
  <c r="I34" i="38"/>
  <c r="H34" i="38"/>
  <c r="G34" i="38"/>
  <c r="F34" i="38"/>
  <c r="E34" i="38"/>
  <c r="D34" i="38"/>
  <c r="C34" i="38"/>
  <c r="N31" i="38"/>
  <c r="M31" i="38"/>
  <c r="C31" i="38"/>
  <c r="D31" i="38" s="1"/>
  <c r="E31" i="38" s="1"/>
  <c r="F31" i="38" s="1"/>
  <c r="G31" i="38" s="1"/>
  <c r="H31" i="38" s="1"/>
  <c r="I31" i="38" s="1"/>
  <c r="J31" i="38" s="1"/>
  <c r="K31" i="38" s="1"/>
  <c r="L31" i="38" s="1"/>
  <c r="N30" i="38"/>
  <c r="N32" i="38" s="1"/>
  <c r="N33" i="38" s="1"/>
  <c r="M30" i="38"/>
  <c r="M32" i="38" s="1"/>
  <c r="M33" i="38" s="1"/>
  <c r="C30" i="38"/>
  <c r="D30" i="38" s="1"/>
  <c r="O29" i="38"/>
  <c r="O28" i="38"/>
  <c r="O27" i="38"/>
  <c r="N12" i="38"/>
  <c r="M12" i="38"/>
  <c r="L12" i="38"/>
  <c r="K12" i="38"/>
  <c r="J12" i="38"/>
  <c r="I12" i="38"/>
  <c r="H12" i="38"/>
  <c r="G12" i="38"/>
  <c r="F12" i="38"/>
  <c r="E12" i="38"/>
  <c r="D12" i="38"/>
  <c r="C12" i="38"/>
  <c r="C9" i="38"/>
  <c r="D9" i="38" s="1"/>
  <c r="E9" i="38" s="1"/>
  <c r="F9" i="38" s="1"/>
  <c r="G9" i="38" s="1"/>
  <c r="H9" i="38" s="1"/>
  <c r="I9" i="38" s="1"/>
  <c r="J9" i="38" s="1"/>
  <c r="K9" i="38" s="1"/>
  <c r="L9" i="38" s="1"/>
  <c r="M9" i="38" s="1"/>
  <c r="N9" i="38" s="1"/>
  <c r="C8" i="38"/>
  <c r="D8" i="38" s="1"/>
  <c r="O7" i="38"/>
  <c r="O6" i="38"/>
  <c r="N34" i="37"/>
  <c r="M34" i="37"/>
  <c r="L34" i="37"/>
  <c r="K34" i="37"/>
  <c r="J34" i="37"/>
  <c r="I34" i="37"/>
  <c r="H34" i="37"/>
  <c r="G34" i="37"/>
  <c r="F34" i="37"/>
  <c r="E34" i="37"/>
  <c r="D34" i="37"/>
  <c r="C34" i="37"/>
  <c r="D12" i="37"/>
  <c r="E12" i="37"/>
  <c r="F12" i="37"/>
  <c r="G12" i="37"/>
  <c r="H12" i="37"/>
  <c r="I12" i="37"/>
  <c r="J12" i="37"/>
  <c r="K12" i="37"/>
  <c r="L12" i="37"/>
  <c r="M12" i="37"/>
  <c r="N12" i="37"/>
  <c r="C12" i="37"/>
  <c r="C31" i="37"/>
  <c r="D31" i="37" s="1"/>
  <c r="E31" i="37" s="1"/>
  <c r="F31" i="37" s="1"/>
  <c r="G31" i="37" s="1"/>
  <c r="H31" i="37" s="1"/>
  <c r="I31" i="37" s="1"/>
  <c r="J31" i="37" s="1"/>
  <c r="K31" i="37" s="1"/>
  <c r="L31" i="37" s="1"/>
  <c r="M31" i="37" s="1"/>
  <c r="N31" i="37" s="1"/>
  <c r="C30" i="37"/>
  <c r="D30" i="37" s="1"/>
  <c r="O27" i="37"/>
  <c r="C9" i="37"/>
  <c r="D9" i="37" s="1"/>
  <c r="E9" i="37" s="1"/>
  <c r="F9" i="37" s="1"/>
  <c r="G9" i="37" s="1"/>
  <c r="H9" i="37" s="1"/>
  <c r="I9" i="37" s="1"/>
  <c r="J9" i="37" s="1"/>
  <c r="K9" i="37" s="1"/>
  <c r="L9" i="37" s="1"/>
  <c r="M9" i="37" s="1"/>
  <c r="N9" i="37" s="1"/>
  <c r="C8" i="37"/>
  <c r="C10" i="37" s="1"/>
  <c r="C11" i="37" s="1"/>
  <c r="O29" i="37"/>
  <c r="O28" i="37"/>
  <c r="O7" i="37"/>
  <c r="O6" i="37"/>
  <c r="E8" i="39" l="1"/>
  <c r="D10" i="39"/>
  <c r="D11" i="39" s="1"/>
  <c r="E30" i="39"/>
  <c r="D32" i="39"/>
  <c r="D33" i="39" s="1"/>
  <c r="C10" i="39"/>
  <c r="C32" i="39"/>
  <c r="E30" i="38"/>
  <c r="D32" i="38"/>
  <c r="D33" i="38" s="1"/>
  <c r="E8" i="38"/>
  <c r="D10" i="38"/>
  <c r="D11" i="38" s="1"/>
  <c r="C32" i="38"/>
  <c r="C10" i="38"/>
  <c r="E30" i="37"/>
  <c r="D32" i="37"/>
  <c r="D33" i="37" s="1"/>
  <c r="D8" i="37"/>
  <c r="C32" i="37"/>
  <c r="C33" i="37" s="1"/>
  <c r="K32" i="28"/>
  <c r="F8" i="39" l="1"/>
  <c r="E10" i="39"/>
  <c r="E11" i="39" s="1"/>
  <c r="C33" i="39"/>
  <c r="C11" i="39"/>
  <c r="F30" i="39"/>
  <c r="E32" i="39"/>
  <c r="E33" i="39" s="1"/>
  <c r="C11" i="38"/>
  <c r="C33" i="38"/>
  <c r="F8" i="38"/>
  <c r="E10" i="38"/>
  <c r="E11" i="38" s="1"/>
  <c r="F30" i="38"/>
  <c r="E32" i="38"/>
  <c r="E33" i="38" s="1"/>
  <c r="E8" i="37"/>
  <c r="D10" i="37"/>
  <c r="D11" i="37" s="1"/>
  <c r="F30" i="37"/>
  <c r="E32" i="37"/>
  <c r="E33" i="37" s="1"/>
  <c r="G30" i="39" l="1"/>
  <c r="F32" i="39"/>
  <c r="F33" i="39" s="1"/>
  <c r="G8" i="39"/>
  <c r="F10" i="39"/>
  <c r="G30" i="38"/>
  <c r="F32" i="38"/>
  <c r="F33" i="38" s="1"/>
  <c r="F10" i="38"/>
  <c r="F11" i="38" s="1"/>
  <c r="G8" i="38"/>
  <c r="G30" i="37"/>
  <c r="F32" i="37"/>
  <c r="F33" i="37" s="1"/>
  <c r="F8" i="37"/>
  <c r="E10" i="37"/>
  <c r="E11" i="37" s="1"/>
  <c r="F11" i="39" l="1"/>
  <c r="H8" i="39"/>
  <c r="G10" i="39"/>
  <c r="G11" i="39" s="1"/>
  <c r="G32" i="39"/>
  <c r="H30" i="39"/>
  <c r="G10" i="38"/>
  <c r="H8" i="38"/>
  <c r="H30" i="38"/>
  <c r="G32" i="38"/>
  <c r="G8" i="37"/>
  <c r="F10" i="37"/>
  <c r="F11" i="37" s="1"/>
  <c r="H30" i="37"/>
  <c r="G32" i="37"/>
  <c r="G33" i="37" s="1"/>
  <c r="H32" i="39" l="1"/>
  <c r="H33" i="39" s="1"/>
  <c r="I30" i="39"/>
  <c r="G33" i="39"/>
  <c r="I8" i="39"/>
  <c r="H10" i="39"/>
  <c r="H11" i="39" s="1"/>
  <c r="I30" i="38"/>
  <c r="H32" i="38"/>
  <c r="H33" i="38" s="1"/>
  <c r="I8" i="38"/>
  <c r="H10" i="38"/>
  <c r="H11" i="38" s="1"/>
  <c r="G11" i="38"/>
  <c r="G33" i="38"/>
  <c r="I30" i="37"/>
  <c r="H32" i="37"/>
  <c r="H33" i="37" s="1"/>
  <c r="H8" i="37"/>
  <c r="G10" i="37"/>
  <c r="G11" i="37" s="1"/>
  <c r="J8" i="39" l="1"/>
  <c r="I10" i="39"/>
  <c r="I11" i="39" s="1"/>
  <c r="J30" i="39"/>
  <c r="I32" i="39"/>
  <c r="J30" i="38"/>
  <c r="I32" i="38"/>
  <c r="J8" i="38"/>
  <c r="I10" i="38"/>
  <c r="I8" i="37"/>
  <c r="H10" i="37"/>
  <c r="H11" i="37" s="1"/>
  <c r="J30" i="37"/>
  <c r="I32" i="37"/>
  <c r="I33" i="37" s="1"/>
  <c r="K30" i="39" l="1"/>
  <c r="J32" i="39"/>
  <c r="J33" i="39" s="1"/>
  <c r="I33" i="39"/>
  <c r="K8" i="39"/>
  <c r="J10" i="39"/>
  <c r="K30" i="38"/>
  <c r="J32" i="38"/>
  <c r="J33" i="38" s="1"/>
  <c r="I11" i="38"/>
  <c r="K8" i="38"/>
  <c r="J10" i="38"/>
  <c r="J11" i="38" s="1"/>
  <c r="I33" i="38"/>
  <c r="K30" i="37"/>
  <c r="J32" i="37"/>
  <c r="J33" i="37" s="1"/>
  <c r="J8" i="37"/>
  <c r="I10" i="37"/>
  <c r="I11" i="37" s="1"/>
  <c r="L30" i="39" l="1"/>
  <c r="L32" i="39" s="1"/>
  <c r="L33" i="39" s="1"/>
  <c r="K32" i="39"/>
  <c r="K33" i="39" s="1"/>
  <c r="J11" i="39"/>
  <c r="L8" i="39"/>
  <c r="K10" i="39"/>
  <c r="K11" i="39" s="1"/>
  <c r="P32" i="39"/>
  <c r="P33" i="39" s="1"/>
  <c r="L8" i="38"/>
  <c r="K10" i="38"/>
  <c r="K11" i="38" s="1"/>
  <c r="L30" i="38"/>
  <c r="L32" i="38" s="1"/>
  <c r="L33" i="38" s="1"/>
  <c r="K32" i="38"/>
  <c r="L30" i="37"/>
  <c r="K32" i="37"/>
  <c r="K33" i="37" s="1"/>
  <c r="K8" i="37"/>
  <c r="J10" i="37"/>
  <c r="J11" i="37" s="1"/>
  <c r="L10" i="39" l="1"/>
  <c r="L11" i="39" s="1"/>
  <c r="M8" i="39"/>
  <c r="K33" i="38"/>
  <c r="P32" i="38"/>
  <c r="P33" i="38" s="1"/>
  <c r="M8" i="38"/>
  <c r="L10" i="38"/>
  <c r="L11" i="38" s="1"/>
  <c r="L32" i="37"/>
  <c r="L33" i="37" s="1"/>
  <c r="M30" i="37"/>
  <c r="L8" i="37"/>
  <c r="K10" i="37"/>
  <c r="K11" i="37" s="1"/>
  <c r="N8" i="39" l="1"/>
  <c r="N10" i="39" s="1"/>
  <c r="M10" i="39"/>
  <c r="M11" i="39" s="1"/>
  <c r="N8" i="38"/>
  <c r="N10" i="38" s="1"/>
  <c r="M10" i="38"/>
  <c r="M11" i="38" s="1"/>
  <c r="M32" i="37"/>
  <c r="N30" i="37"/>
  <c r="N32" i="37" s="1"/>
  <c r="N33" i="37" s="1"/>
  <c r="M8" i="37"/>
  <c r="L10" i="37"/>
  <c r="L11" i="37" s="1"/>
  <c r="N11" i="39" l="1"/>
  <c r="P10" i="39"/>
  <c r="P11" i="39" s="1"/>
  <c r="N11" i="38"/>
  <c r="P10" i="38"/>
  <c r="P11" i="38" s="1"/>
  <c r="M33" i="37"/>
  <c r="P32" i="37"/>
  <c r="P33" i="37" s="1"/>
  <c r="M10" i="37"/>
  <c r="M11" i="37" s="1"/>
  <c r="N8" i="37"/>
  <c r="N10" i="37" s="1"/>
  <c r="N11" i="37" s="1"/>
  <c r="P10" i="37" l="1"/>
  <c r="P11" i="37" s="1"/>
</calcChain>
</file>

<file path=xl/sharedStrings.xml><?xml version="1.0" encoding="utf-8"?>
<sst xmlns="http://schemas.openxmlformats.org/spreadsheetml/2006/main" count="249" uniqueCount="87">
  <si>
    <t>　　　　　　　　　　　サプライチェーン効率改善のための見える化　　土場在庫期間</t>
    <rPh sb="19" eb="23">
      <t>コウリツカイゼン</t>
    </rPh>
    <rPh sb="27" eb="28">
      <t>ミ</t>
    </rPh>
    <rPh sb="30" eb="31">
      <t>カ</t>
    </rPh>
    <rPh sb="33" eb="35">
      <t>ドバ</t>
    </rPh>
    <rPh sb="35" eb="37">
      <t>ザイコ</t>
    </rPh>
    <rPh sb="37" eb="39">
      <t>キカン</t>
    </rPh>
    <phoneticPr fontId="2"/>
  </si>
  <si>
    <t>2026年3月版</t>
    <rPh sb="4" eb="5">
      <t>ネン</t>
    </rPh>
    <rPh sb="6" eb="7">
      <t>ガツ</t>
    </rPh>
    <rPh sb="7" eb="8">
      <t>ハン</t>
    </rPh>
    <phoneticPr fontId="2"/>
  </si>
  <si>
    <t>■　山土場の原木在庫も、製材工場等から見た在庫という意識を持ってみましょう。</t>
    <phoneticPr fontId="2"/>
  </si>
  <si>
    <t>■　なぜ山土場における「在庫管理」必要なのでしょうか。</t>
    <phoneticPr fontId="2"/>
  </si>
  <si>
    <t>　　素材生産者の視点からデメリットを考えてみましょう。</t>
    <phoneticPr fontId="2"/>
  </si>
  <si>
    <t>種別</t>
  </si>
  <si>
    <t>用語</t>
  </si>
  <si>
    <t>定義　/　計測方法等</t>
  </si>
  <si>
    <t>計測</t>
  </si>
  <si>
    <t>総生産量</t>
    <rPh sb="1" eb="3">
      <t>セイサン</t>
    </rPh>
    <phoneticPr fontId="2"/>
  </si>
  <si>
    <t>作業期間内における需要先や市場への納品材積の総量。締めの伝票に記載された値等から求める。</t>
    <phoneticPr fontId="2"/>
  </si>
  <si>
    <t>期
（月単位または週単位）</t>
    <phoneticPr fontId="2"/>
  </si>
  <si>
    <t>指標を算出する作業期間内の区切りとなる期間。月単位または週単位とし、データを搬入量や搬出量を計測しやすい単位を選ぶ。</t>
  </si>
  <si>
    <t>算出</t>
  </si>
  <si>
    <t>土場在庫量</t>
  </si>
  <si>
    <t>前期までの（累積搬入量－累積搬出量）</t>
  </si>
  <si>
    <t>指標</t>
    <rPh sb="0" eb="2">
      <t>シヒョウ</t>
    </rPh>
    <phoneticPr fontId="2"/>
  </si>
  <si>
    <t>土場在庫期間</t>
  </si>
  <si>
    <t>一般的には…</t>
    <rPh sb="0" eb="3">
      <t>イッパンテキ</t>
    </rPh>
    <phoneticPr fontId="2"/>
  </si>
  <si>
    <t>在庫回転期間</t>
    <rPh sb="0" eb="2">
      <t>ザイコ</t>
    </rPh>
    <rPh sb="2" eb="4">
      <t>カイテン</t>
    </rPh>
    <rPh sb="4" eb="6">
      <t>キカン</t>
    </rPh>
    <phoneticPr fontId="2"/>
  </si>
  <si>
    <t>在庫回転期間＝棚卸資産÷売上高（もしくは売上原価）　　商品の入荷から出荷までの期間を表す指標
（素材生産においては、原木の単価をリアルタイムで把握することが難しいことから、棚卸資産を土場在庫量、売上高を出荷量（搬出量）として指標化）</t>
    <rPh sb="48" eb="50">
      <t>ソザイ</t>
    </rPh>
    <rPh sb="50" eb="52">
      <t>セイサン</t>
    </rPh>
    <rPh sb="58" eb="60">
      <t>ゲンボク</t>
    </rPh>
    <rPh sb="61" eb="63">
      <t>タンカ</t>
    </rPh>
    <rPh sb="71" eb="73">
      <t>ハアク</t>
    </rPh>
    <rPh sb="78" eb="79">
      <t>ムズカ</t>
    </rPh>
    <rPh sb="86" eb="88">
      <t>タナオロシ</t>
    </rPh>
    <rPh sb="88" eb="90">
      <t>シサン</t>
    </rPh>
    <rPh sb="91" eb="93">
      <t>ドバ</t>
    </rPh>
    <rPh sb="93" eb="95">
      <t>ザイコ</t>
    </rPh>
    <rPh sb="95" eb="96">
      <t>リョウ</t>
    </rPh>
    <rPh sb="97" eb="99">
      <t>ウリアゲ</t>
    </rPh>
    <rPh sb="99" eb="100">
      <t>ダカ</t>
    </rPh>
    <rPh sb="101" eb="103">
      <t>シュッカ</t>
    </rPh>
    <rPh sb="103" eb="104">
      <t>リョウ</t>
    </rPh>
    <rPh sb="107" eb="108">
      <t>リョウ</t>
    </rPh>
    <rPh sb="112" eb="115">
      <t>シヒョウカ</t>
    </rPh>
    <phoneticPr fontId="2"/>
  </si>
  <si>
    <t>在庫回転率</t>
    <rPh sb="0" eb="5">
      <t>ザイコカイテンリツ</t>
    </rPh>
    <phoneticPr fontId="2"/>
  </si>
  <si>
    <t>在庫回転率＝売上高÷在庫高（棚卸資産）　　一定期間内に在庫がどの程度入れ替わったかを示す指標</t>
    <phoneticPr fontId="2"/>
  </si>
  <si>
    <t>リードタイム</t>
    <phoneticPr fontId="2"/>
  </si>
  <si>
    <t>リードタイム＝1年÷在庫回転率（年間）　商品の発注あるいは製造開始から納品にかかる時間　　</t>
    <phoneticPr fontId="2"/>
  </si>
  <si>
    <t>前期繰越在庫</t>
    <rPh sb="0" eb="2">
      <t>ゼンキ</t>
    </rPh>
    <rPh sb="2" eb="4">
      <t>クリコシ</t>
    </rPh>
    <rPh sb="4" eb="6">
      <t>ザイコ</t>
    </rPh>
    <phoneticPr fontId="2"/>
  </si>
  <si>
    <t>現場名等：</t>
    <rPh sb="0" eb="3">
      <t>ゲンバメイ</t>
    </rPh>
    <rPh sb="3" eb="4">
      <t>トウ</t>
    </rPh>
    <phoneticPr fontId="2"/>
  </si>
  <si>
    <t>A事業体年間</t>
    <rPh sb="1" eb="4">
      <t>ジギョウタイ</t>
    </rPh>
    <rPh sb="4" eb="6">
      <t>ネンカン</t>
    </rPh>
    <phoneticPr fontId="2"/>
  </si>
  <si>
    <t>月単位</t>
  </si>
  <si>
    <t>期1</t>
    <rPh sb="0" eb="1">
      <t>キ</t>
    </rPh>
    <phoneticPr fontId="2"/>
  </si>
  <si>
    <t>期2</t>
    <rPh sb="0" eb="1">
      <t>キ</t>
    </rPh>
    <phoneticPr fontId="2"/>
  </si>
  <si>
    <t>期3</t>
    <rPh sb="0" eb="1">
      <t>キ</t>
    </rPh>
    <phoneticPr fontId="2"/>
  </si>
  <si>
    <t>期4</t>
    <rPh sb="0" eb="1">
      <t>キ</t>
    </rPh>
    <phoneticPr fontId="2"/>
  </si>
  <si>
    <t>期5</t>
    <rPh sb="0" eb="1">
      <t>キ</t>
    </rPh>
    <phoneticPr fontId="2"/>
  </si>
  <si>
    <t>期6</t>
    <rPh sb="0" eb="1">
      <t>キ</t>
    </rPh>
    <phoneticPr fontId="2"/>
  </si>
  <si>
    <t>期7</t>
    <rPh sb="0" eb="1">
      <t>キ</t>
    </rPh>
    <phoneticPr fontId="2"/>
  </si>
  <si>
    <t>期8</t>
    <rPh sb="0" eb="1">
      <t>キ</t>
    </rPh>
    <phoneticPr fontId="2"/>
  </si>
  <si>
    <t>期9</t>
    <rPh sb="0" eb="1">
      <t>キ</t>
    </rPh>
    <phoneticPr fontId="2"/>
  </si>
  <si>
    <t>期10</t>
    <rPh sb="0" eb="1">
      <t>キ</t>
    </rPh>
    <phoneticPr fontId="2"/>
  </si>
  <si>
    <t>期11</t>
    <rPh sb="0" eb="1">
      <t>キ</t>
    </rPh>
    <phoneticPr fontId="2"/>
  </si>
  <si>
    <t>期12</t>
    <rPh sb="0" eb="1">
      <t>キ</t>
    </rPh>
    <phoneticPr fontId="2"/>
  </si>
  <si>
    <t>合計</t>
    <rPh sb="0" eb="2">
      <t>ゴウケイ</t>
    </rPh>
    <phoneticPr fontId="2"/>
  </si>
  <si>
    <t>月日</t>
    <rPh sb="0" eb="2">
      <t>ガッピ</t>
    </rPh>
    <phoneticPr fontId="2"/>
  </si>
  <si>
    <t>1月</t>
    <rPh sb="1" eb="2">
      <t>ガツ</t>
    </rPh>
    <phoneticPr fontId="2"/>
  </si>
  <si>
    <t>2月</t>
    <rPh sb="1" eb="2">
      <t>ガツ</t>
    </rPh>
    <phoneticPr fontId="2"/>
  </si>
  <si>
    <t>3月</t>
    <rPh sb="1" eb="2">
      <t>ガツ</t>
    </rPh>
    <phoneticPr fontId="2"/>
  </si>
  <si>
    <t>4月</t>
  </si>
  <si>
    <t>5月</t>
  </si>
  <si>
    <t>6月</t>
  </si>
  <si>
    <t>7月</t>
  </si>
  <si>
    <t>8月</t>
  </si>
  <si>
    <t>9月</t>
  </si>
  <si>
    <t>10月</t>
  </si>
  <si>
    <t>11月</t>
  </si>
  <si>
    <t>12月</t>
  </si>
  <si>
    <t>３６５</t>
    <phoneticPr fontId="2"/>
  </si>
  <si>
    <r>
      <t>搬入量(m</t>
    </r>
    <r>
      <rPr>
        <vertAlign val="superscript"/>
        <sz val="11"/>
        <color theme="1"/>
        <rFont val="BIZ UDPゴシック"/>
        <family val="3"/>
        <charset val="128"/>
      </rPr>
      <t>3</t>
    </r>
    <r>
      <rPr>
        <sz val="11"/>
        <color theme="1"/>
        <rFont val="BIZ UDPゴシック"/>
        <family val="3"/>
        <charset val="128"/>
      </rPr>
      <t>)</t>
    </r>
    <rPh sb="0" eb="2">
      <t>ハンニュウ</t>
    </rPh>
    <rPh sb="2" eb="3">
      <t>リョウ</t>
    </rPh>
    <phoneticPr fontId="2"/>
  </si>
  <si>
    <r>
      <t>搬出量(m</t>
    </r>
    <r>
      <rPr>
        <vertAlign val="superscript"/>
        <sz val="11"/>
        <color theme="1"/>
        <rFont val="BIZ UDPゴシック"/>
        <family val="3"/>
        <charset val="128"/>
      </rPr>
      <t>3</t>
    </r>
    <r>
      <rPr>
        <sz val="11"/>
        <color theme="1"/>
        <rFont val="BIZ UDPゴシック"/>
        <family val="3"/>
        <charset val="128"/>
      </rPr>
      <t>)</t>
    </r>
    <rPh sb="0" eb="2">
      <t>ハンシュツ</t>
    </rPh>
    <rPh sb="2" eb="3">
      <t>リョウ</t>
    </rPh>
    <phoneticPr fontId="2"/>
  </si>
  <si>
    <r>
      <t>累積搬入量(m</t>
    </r>
    <r>
      <rPr>
        <b/>
        <vertAlign val="superscript"/>
        <sz val="11"/>
        <color rgb="FF00B050"/>
        <rFont val="BIZ UDPゴシック"/>
        <family val="3"/>
        <charset val="128"/>
      </rPr>
      <t>3</t>
    </r>
    <r>
      <rPr>
        <b/>
        <sz val="11"/>
        <color rgb="FF00B050"/>
        <rFont val="BIZ UDPゴシック"/>
        <family val="3"/>
        <charset val="128"/>
      </rPr>
      <t>)</t>
    </r>
    <rPh sb="0" eb="2">
      <t>ルイセキ</t>
    </rPh>
    <rPh sb="2" eb="4">
      <t>ハンニュウ</t>
    </rPh>
    <rPh sb="4" eb="5">
      <t>リョウ</t>
    </rPh>
    <phoneticPr fontId="2"/>
  </si>
  <si>
    <r>
      <t>累積搬出量(m</t>
    </r>
    <r>
      <rPr>
        <b/>
        <vertAlign val="superscript"/>
        <sz val="11"/>
        <color rgb="FFFF6600"/>
        <rFont val="BIZ UDPゴシック"/>
        <family val="3"/>
        <charset val="128"/>
      </rPr>
      <t>3</t>
    </r>
    <r>
      <rPr>
        <b/>
        <sz val="11"/>
        <color rgb="FFFF6600"/>
        <rFont val="BIZ UDPゴシック"/>
        <family val="3"/>
        <charset val="128"/>
      </rPr>
      <t>)</t>
    </r>
    <rPh sb="0" eb="2">
      <t>ルイセキ</t>
    </rPh>
    <rPh sb="2" eb="4">
      <t>ハンシュツ</t>
    </rPh>
    <rPh sb="4" eb="5">
      <t>リョウ</t>
    </rPh>
    <phoneticPr fontId="2"/>
  </si>
  <si>
    <t>平均</t>
    <rPh sb="0" eb="2">
      <t>ヘイキン</t>
    </rPh>
    <phoneticPr fontId="2"/>
  </si>
  <si>
    <r>
      <t>土場在庫量(m</t>
    </r>
    <r>
      <rPr>
        <b/>
        <vertAlign val="superscript"/>
        <sz val="11"/>
        <color rgb="FF00B0F0"/>
        <rFont val="BIZ UDPゴシック"/>
        <family val="3"/>
        <charset val="128"/>
      </rPr>
      <t>3</t>
    </r>
    <r>
      <rPr>
        <b/>
        <sz val="11"/>
        <color rgb="FF00B0F0"/>
        <rFont val="BIZ UDPゴシック"/>
        <family val="3"/>
        <charset val="128"/>
      </rPr>
      <t>)</t>
    </r>
    <rPh sb="0" eb="2">
      <t>ドバ</t>
    </rPh>
    <rPh sb="2" eb="4">
      <t>ザイコ</t>
    </rPh>
    <rPh sb="4" eb="5">
      <t>リョウ</t>
    </rPh>
    <phoneticPr fontId="2"/>
  </si>
  <si>
    <t>土場在庫期間（日）</t>
    <rPh sb="0" eb="2">
      <t>ドバ</t>
    </rPh>
    <rPh sb="2" eb="4">
      <t>ザイコ</t>
    </rPh>
    <rPh sb="4" eb="6">
      <t>キカン</t>
    </rPh>
    <rPh sb="7" eb="8">
      <t>ニチ</t>
    </rPh>
    <phoneticPr fontId="2"/>
  </si>
  <si>
    <t>全体の
土場在庫期間（日）</t>
    <rPh sb="0" eb="2">
      <t>ゼンタイ</t>
    </rPh>
    <rPh sb="4" eb="6">
      <t>ドバ</t>
    </rPh>
    <rPh sb="6" eb="8">
      <t>ザイコ</t>
    </rPh>
    <rPh sb="8" eb="10">
      <t>キカン</t>
    </rPh>
    <rPh sb="11" eb="12">
      <t>ニチ</t>
    </rPh>
    <phoneticPr fontId="2"/>
  </si>
  <si>
    <t>搬出量＝０のため算出できない</t>
    <rPh sb="0" eb="3">
      <t>ハンシュツリョウ</t>
    </rPh>
    <rPh sb="8" eb="10">
      <t>サンシュツ</t>
    </rPh>
    <phoneticPr fontId="2"/>
  </si>
  <si>
    <t>現場B</t>
    <rPh sb="0" eb="2">
      <t>ゲンバ</t>
    </rPh>
    <phoneticPr fontId="2"/>
  </si>
  <si>
    <t>週単位</t>
  </si>
  <si>
    <t>2025/9/1</t>
    <phoneticPr fontId="2"/>
  </si>
  <si>
    <t>9/8</t>
    <phoneticPr fontId="2"/>
  </si>
  <si>
    <t>9/15</t>
    <phoneticPr fontId="2"/>
  </si>
  <si>
    <t>9/22</t>
    <phoneticPr fontId="2"/>
  </si>
  <si>
    <t>9/29</t>
    <phoneticPr fontId="2"/>
  </si>
  <si>
    <t>10/6</t>
    <phoneticPr fontId="2"/>
  </si>
  <si>
    <t>10/13</t>
    <phoneticPr fontId="2"/>
  </si>
  <si>
    <t>10/20</t>
    <phoneticPr fontId="2"/>
  </si>
  <si>
    <t>10/27</t>
    <phoneticPr fontId="2"/>
  </si>
  <si>
    <t>11/3</t>
    <phoneticPr fontId="2"/>
  </si>
  <si>
    <t>設定</t>
    <rPh sb="0" eb="2">
      <t>セッテイ</t>
    </rPh>
    <phoneticPr fontId="2"/>
  </si>
  <si>
    <t>（参考）</t>
    <rPh sb="1" eb="3">
      <t>サンコウ</t>
    </rPh>
    <phoneticPr fontId="2"/>
  </si>
  <si>
    <t>作業日数</t>
    <rPh sb="2" eb="4">
      <t>ニッスウ</t>
    </rPh>
    <phoneticPr fontId="2"/>
  </si>
  <si>
    <t>作業日数</t>
    <rPh sb="0" eb="2">
      <t>サギョウ</t>
    </rPh>
    <rPh sb="2" eb="4">
      <t>ニッスウ</t>
    </rPh>
    <phoneticPr fontId="2"/>
  </si>
  <si>
    <t>（土場在庫量÷搬出量）×作業日数　　　　　　※搬出量が０の場合、算出できないことに注意。
現在のペースで土場の在庫がすべて搬出されるまでの日数(一般的には在庫回転期間と言う)。</t>
    <rPh sb="23" eb="26">
      <t>ハンシュツリョウ</t>
    </rPh>
    <rPh sb="29" eb="31">
      <t>バアイ</t>
    </rPh>
    <rPh sb="32" eb="34">
      <t>サンシュツ</t>
    </rPh>
    <rPh sb="41" eb="43">
      <t>チュウイ</t>
    </rPh>
    <phoneticPr fontId="2"/>
  </si>
  <si>
    <t>搬出量</t>
    <phoneticPr fontId="2"/>
  </si>
  <si>
    <t>搬入量</t>
    <rPh sb="0" eb="2">
      <t>ハンニュウ</t>
    </rPh>
    <phoneticPr fontId="2"/>
  </si>
  <si>
    <t>算出の対象とする期間の日数（搬入の始期から最終搬出までの期間）。日報等から求める。
経営体全体の傾向をみるためには現場単位ではなく全現場の合計値で通年で解析する。個別の現場の生産性分析には、現場単位とする。</t>
    <rPh sb="14" eb="16">
      <t>ハンニュウ</t>
    </rPh>
    <rPh sb="17" eb="19">
      <t>シキ</t>
    </rPh>
    <rPh sb="21" eb="23">
      <t>サイシュウ</t>
    </rPh>
    <rPh sb="23" eb="25">
      <t>ハンシュツ</t>
    </rPh>
    <rPh sb="28" eb="30">
      <t>キカン</t>
    </rPh>
    <rPh sb="42" eb="44">
      <t>ケイエイ</t>
    </rPh>
    <rPh sb="44" eb="45">
      <t>タイ</t>
    </rPh>
    <rPh sb="57" eb="59">
      <t>ゲンバ</t>
    </rPh>
    <rPh sb="59" eb="61">
      <t>タンイ</t>
    </rPh>
    <rPh sb="65" eb="66">
      <t>ゼン</t>
    </rPh>
    <rPh sb="66" eb="68">
      <t>ゲンバ</t>
    </rPh>
    <rPh sb="69" eb="72">
      <t>ゴウケイチ</t>
    </rPh>
    <rPh sb="73" eb="75">
      <t>ツウネン</t>
    </rPh>
    <rPh sb="76" eb="78">
      <t>カイセキ</t>
    </rPh>
    <rPh sb="87" eb="90">
      <t>セイサンセイ</t>
    </rPh>
    <rPh sb="90" eb="92">
      <t>ブンセキ</t>
    </rPh>
    <rPh sb="95" eb="97">
      <t>ゲンバ</t>
    </rPh>
    <rPh sb="97" eb="99">
      <t>タンイ</t>
    </rPh>
    <phoneticPr fontId="2"/>
  </si>
  <si>
    <t>各期の土場への搬入量。日報などを用いて算定する。
※計測していない場合の推計手法の例）総生産量を期ごとのフォワーダ稼働日（又はチェンソー作業など適宜設定する）で割り戻す。</t>
    <rPh sb="0" eb="2">
      <t>カクキ</t>
    </rPh>
    <rPh sb="16" eb="17">
      <t>モチ</t>
    </rPh>
    <rPh sb="19" eb="21">
      <t>サンテイ</t>
    </rPh>
    <rPh sb="26" eb="28">
      <t>ケイソク</t>
    </rPh>
    <rPh sb="33" eb="35">
      <t>バアイ</t>
    </rPh>
    <rPh sb="36" eb="38">
      <t>スイケイ</t>
    </rPh>
    <rPh sb="38" eb="40">
      <t>シュホウ</t>
    </rPh>
    <rPh sb="41" eb="42">
      <t>レイ</t>
    </rPh>
    <rPh sb="43" eb="46">
      <t>ソウセイサン</t>
    </rPh>
    <rPh sb="48" eb="49">
      <t>キ</t>
    </rPh>
    <rPh sb="57" eb="60">
      <t>カドウビ</t>
    </rPh>
    <rPh sb="61" eb="62">
      <t>マタ</t>
    </rPh>
    <rPh sb="68" eb="70">
      <t>サギョウ</t>
    </rPh>
    <rPh sb="72" eb="74">
      <t>テキギ</t>
    </rPh>
    <rPh sb="74" eb="76">
      <t>セッテイ</t>
    </rPh>
    <phoneticPr fontId="2"/>
  </si>
  <si>
    <t>各期の土場からの搬出量。トラック運送台数などを用いて算定する。
※計測していない場合の推計手法の例）総生産量を期ごとのトラック運送台数で割り戻す。</t>
    <rPh sb="0" eb="2">
      <t>カクキ</t>
    </rPh>
    <rPh sb="16" eb="20">
      <t>ウンソウダイスウ</t>
    </rPh>
    <rPh sb="23" eb="24">
      <t>モチ</t>
    </rPh>
    <rPh sb="26" eb="28">
      <t>サンテイ</t>
    </rPh>
    <rPh sb="33" eb="35">
      <t>ケイソク</t>
    </rPh>
    <rPh sb="48" eb="49">
      <t>レイ</t>
    </rPh>
    <rPh sb="55" eb="56">
      <t>キ</t>
    </rPh>
    <rPh sb="63" eb="67">
      <t>ウンソウダイスウ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</si>
</sst>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Red]\(0.0\)"/>
    <numFmt numFmtId="178" formatCode="0.0_ "/>
  </numFmts>
  <fonts count="20"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11"/>
      <color theme="1"/>
      <name val="BIZ UDPゴシック"/>
      <family val="3"/>
      <charset val="128"/>
    </font>
    <font>
      <b/>
      <sz val="14"/>
      <color theme="0"/>
      <name val="BIZ UDPゴシック"/>
      <family val="3"/>
      <charset val="128"/>
    </font>
    <font>
      <b/>
      <sz val="12"/>
      <color theme="1"/>
      <name val="BIZ UDPゴシック"/>
      <family val="3"/>
      <charset val="128"/>
    </font>
    <font>
      <b/>
      <sz val="11"/>
      <color rgb="FFFF0000"/>
      <name val="BIZ UDPゴシック"/>
      <family val="3"/>
      <charset val="128"/>
    </font>
    <font>
      <b/>
      <sz val="11"/>
      <color rgb="FF00B050"/>
      <name val="BIZ UDPゴシック"/>
      <family val="3"/>
      <charset val="128"/>
    </font>
    <font>
      <b/>
      <sz val="11"/>
      <color rgb="FFFF6600"/>
      <name val="BIZ UDPゴシック"/>
      <family val="3"/>
      <charset val="128"/>
    </font>
    <font>
      <b/>
      <sz val="11"/>
      <color rgb="FF00B0F0"/>
      <name val="BIZ UDPゴシック"/>
      <family val="3"/>
      <charset val="128"/>
    </font>
    <font>
      <vertAlign val="superscript"/>
      <sz val="11"/>
      <color theme="1"/>
      <name val="BIZ UDPゴシック"/>
      <family val="3"/>
      <charset val="128"/>
    </font>
    <font>
      <b/>
      <vertAlign val="superscript"/>
      <sz val="11"/>
      <color rgb="FF00B0F0"/>
      <name val="BIZ UDPゴシック"/>
      <family val="3"/>
      <charset val="128"/>
    </font>
    <font>
      <b/>
      <vertAlign val="superscript"/>
      <sz val="11"/>
      <color rgb="FFFF6600"/>
      <name val="BIZ UDPゴシック"/>
      <family val="3"/>
      <charset val="128"/>
    </font>
    <font>
      <b/>
      <vertAlign val="superscript"/>
      <sz val="11"/>
      <color rgb="FF00B050"/>
      <name val="BIZ UDPゴシック"/>
      <family val="3"/>
      <charset val="128"/>
    </font>
    <font>
      <b/>
      <sz val="11"/>
      <color rgb="FF000000"/>
      <name val="BIZ UDPゴシック"/>
      <family val="3"/>
      <charset val="128"/>
    </font>
    <font>
      <sz val="11"/>
      <color rgb="FF000000"/>
      <name val="BIZ UDPゴシック"/>
      <family val="3"/>
      <charset val="128"/>
    </font>
    <font>
      <sz val="11"/>
      <name val="BIZ UDPゴシック"/>
      <family val="3"/>
      <charset val="128"/>
    </font>
    <font>
      <sz val="11"/>
      <color theme="1" tint="0.499984740745262"/>
      <name val="BIZ UDPゴシック"/>
      <family val="3"/>
      <charset val="128"/>
    </font>
    <font>
      <sz val="11"/>
      <color rgb="FFFF0000"/>
      <name val="BIZ UDPゴシック"/>
      <family val="3"/>
      <charset val="128"/>
    </font>
    <font>
      <sz val="11"/>
      <color rgb="FFFF0000"/>
      <name val="BIZ UDPゴシック"/>
      <family val="3"/>
    </font>
  </fonts>
  <fills count="10">
    <fill>
      <patternFill patternType="none"/>
    </fill>
    <fill>
      <patternFill patternType="gray125"/>
    </fill>
    <fill>
      <patternFill patternType="solid">
        <fgColor rgb="FFFFFFCC"/>
        <bgColor indexed="64"/>
      </patternFill>
    </fill>
    <fill>
      <patternFill patternType="solid">
        <fgColor rgb="FFFFCCFF"/>
        <bgColor indexed="64"/>
      </patternFill>
    </fill>
    <fill>
      <patternFill patternType="solid">
        <fgColor theme="0" tint="-0.14999847407452621"/>
        <bgColor indexed="64"/>
      </patternFill>
    </fill>
    <fill>
      <patternFill patternType="solid">
        <fgColor rgb="FF375623"/>
        <bgColor indexed="64"/>
      </patternFill>
    </fill>
    <fill>
      <patternFill patternType="solid">
        <fgColor rgb="FFC1E5F5"/>
        <bgColor indexed="64"/>
      </patternFill>
    </fill>
    <fill>
      <patternFill patternType="solid">
        <fgColor rgb="FFFFFFFF"/>
        <bgColor indexed="64"/>
      </patternFill>
    </fill>
    <fill>
      <patternFill patternType="solid">
        <fgColor rgb="FFFFFF66"/>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2" borderId="1" xfId="0" applyFont="1" applyFill="1" applyBorder="1">
      <alignment vertical="center"/>
    </xf>
    <xf numFmtId="0" fontId="1" fillId="0" borderId="1" xfId="0" applyFont="1" applyBorder="1" applyAlignment="1">
      <alignment horizontal="left" vertical="center"/>
    </xf>
    <xf numFmtId="49" fontId="1" fillId="2" borderId="1" xfId="0" applyNumberFormat="1" applyFont="1" applyFill="1" applyBorder="1" applyAlignment="1">
      <alignment horizontal="right" vertical="center"/>
    </xf>
    <xf numFmtId="0" fontId="1" fillId="4" borderId="1" xfId="0" applyFont="1" applyFill="1" applyBorder="1" applyAlignment="1">
      <alignment horizontal="right" vertical="center"/>
    </xf>
    <xf numFmtId="49" fontId="1" fillId="4" borderId="1" xfId="0" applyNumberFormat="1" applyFont="1" applyFill="1" applyBorder="1" applyAlignment="1">
      <alignment horizontal="right" vertical="center"/>
    </xf>
    <xf numFmtId="0" fontId="1" fillId="2" borderId="1" xfId="0" applyFont="1" applyFill="1" applyBorder="1" applyAlignment="1">
      <alignment horizontal="left" vertical="center"/>
    </xf>
    <xf numFmtId="0" fontId="5" fillId="0" borderId="0" xfId="0" applyFont="1" applyAlignment="1">
      <alignment horizontal="right"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4" fillId="5" borderId="0" xfId="0" applyFont="1" applyFill="1">
      <alignment vertical="center"/>
    </xf>
    <xf numFmtId="0" fontId="4" fillId="0" borderId="0" xfId="0" applyFont="1">
      <alignment vertical="center"/>
    </xf>
    <xf numFmtId="0" fontId="1" fillId="3" borderId="1" xfId="0" applyFont="1" applyFill="1" applyBorder="1">
      <alignment vertical="center"/>
    </xf>
    <xf numFmtId="0" fontId="1" fillId="2" borderId="1" xfId="0" applyFont="1" applyFill="1" applyBorder="1" applyAlignment="1">
      <alignment horizontal="right" vertical="center"/>
    </xf>
    <xf numFmtId="0" fontId="6" fillId="0" borderId="1" xfId="0" applyFont="1" applyBorder="1" applyAlignment="1">
      <alignment horizontal="left" vertical="center"/>
    </xf>
    <xf numFmtId="177" fontId="6" fillId="0" borderId="1" xfId="0" applyNumberFormat="1" applyFont="1" applyBorder="1" applyAlignment="1">
      <alignment horizontal="right" vertical="center"/>
    </xf>
    <xf numFmtId="176" fontId="1" fillId="3" borderId="1" xfId="0" applyNumberFormat="1" applyFont="1" applyFill="1" applyBorder="1">
      <alignment vertical="center"/>
    </xf>
    <xf numFmtId="176" fontId="3" fillId="3" borderId="1" xfId="0" applyNumberFormat="1" applyFont="1" applyFill="1" applyBorder="1" applyAlignment="1">
      <alignment horizontal="right" vertical="center"/>
    </xf>
    <xf numFmtId="49" fontId="1" fillId="0" borderId="1" xfId="0" applyNumberFormat="1" applyFont="1" applyBorder="1" applyAlignment="1">
      <alignment horizontal="right" vertical="center"/>
    </xf>
    <xf numFmtId="0" fontId="7" fillId="0" borderId="1" xfId="0" applyFont="1" applyBorder="1" applyAlignment="1">
      <alignment horizontal="left" vertical="center"/>
    </xf>
    <xf numFmtId="0" fontId="8" fillId="0" borderId="1" xfId="0" applyFont="1" applyBorder="1" applyAlignment="1">
      <alignment horizontal="left" vertical="center"/>
    </xf>
    <xf numFmtId="0" fontId="9" fillId="0" borderId="1" xfId="0" applyFont="1" applyBorder="1" applyAlignment="1">
      <alignment horizontal="left" vertical="center"/>
    </xf>
    <xf numFmtId="0" fontId="3" fillId="3" borderId="1" xfId="0" applyFont="1" applyFill="1" applyBorder="1" applyAlignment="1">
      <alignment horizontal="left" vertical="center" wrapText="1"/>
    </xf>
    <xf numFmtId="178" fontId="7" fillId="0" borderId="1" xfId="0" applyNumberFormat="1" applyFont="1" applyBorder="1" applyAlignment="1">
      <alignment horizontal="right" vertical="center"/>
    </xf>
    <xf numFmtId="178" fontId="8" fillId="0" borderId="1" xfId="0" applyNumberFormat="1" applyFont="1" applyBorder="1" applyAlignment="1">
      <alignment horizontal="right" vertical="center"/>
    </xf>
    <xf numFmtId="178" fontId="9" fillId="0" borderId="1" xfId="0" applyNumberFormat="1" applyFont="1" applyBorder="1" applyAlignment="1">
      <alignment horizontal="right" vertical="center"/>
    </xf>
    <xf numFmtId="0" fontId="1" fillId="0" borderId="0" xfId="0" applyFont="1" applyAlignment="1">
      <alignment vertical="center" wrapText="1"/>
    </xf>
    <xf numFmtId="0" fontId="4" fillId="5" borderId="0" xfId="0" applyFont="1" applyFill="1" applyAlignment="1">
      <alignment horizontal="right" vertical="center"/>
    </xf>
    <xf numFmtId="0" fontId="1" fillId="0" borderId="1" xfId="0" applyFont="1" applyBorder="1" applyAlignment="1">
      <alignment horizontal="center" vertical="center"/>
    </xf>
    <xf numFmtId="0" fontId="14" fillId="4" borderId="1" xfId="0" applyFont="1" applyFill="1" applyBorder="1" applyAlignment="1">
      <alignment horizontal="center" vertical="center" wrapText="1"/>
    </xf>
    <xf numFmtId="0" fontId="15" fillId="0" borderId="1" xfId="0" applyFont="1" applyBorder="1" applyAlignment="1">
      <alignment vertical="center" wrapText="1"/>
    </xf>
    <xf numFmtId="0" fontId="15" fillId="7" borderId="1" xfId="0" applyFont="1" applyFill="1" applyBorder="1" applyAlignment="1">
      <alignment vertical="center" wrapText="1"/>
    </xf>
    <xf numFmtId="0" fontId="15" fillId="8" borderId="1" xfId="0" applyFont="1" applyFill="1" applyBorder="1" applyAlignment="1">
      <alignment vertical="center" wrapText="1"/>
    </xf>
    <xf numFmtId="0" fontId="15" fillId="2" borderId="1" xfId="0" applyFont="1" applyFill="1" applyBorder="1" applyAlignment="1">
      <alignment horizontal="right" vertical="center" wrapText="1"/>
    </xf>
    <xf numFmtId="56" fontId="1" fillId="0" borderId="0" xfId="0" applyNumberFormat="1" applyFont="1">
      <alignment vertical="center"/>
    </xf>
    <xf numFmtId="0" fontId="16" fillId="0" borderId="1" xfId="0" applyFont="1" applyBorder="1" applyAlignment="1">
      <alignment vertical="center" wrapText="1"/>
    </xf>
    <xf numFmtId="0" fontId="17" fillId="0" borderId="0" xfId="0" applyFont="1">
      <alignment vertical="center"/>
    </xf>
    <xf numFmtId="177" fontId="17" fillId="0" borderId="0" xfId="0" applyNumberFormat="1" applyFont="1" applyAlignment="1">
      <alignment horizontal="right" vertical="center"/>
    </xf>
    <xf numFmtId="0" fontId="17" fillId="0" borderId="0" xfId="0" applyFont="1" applyAlignment="1">
      <alignment horizontal="left" vertical="center" wrapText="1"/>
    </xf>
    <xf numFmtId="176" fontId="17" fillId="0" borderId="0" xfId="0" applyNumberFormat="1" applyFont="1" applyAlignment="1">
      <alignment horizontal="right" vertical="center"/>
    </xf>
    <xf numFmtId="0" fontId="18" fillId="0" borderId="0" xfId="0" applyFont="1">
      <alignment vertical="center"/>
    </xf>
    <xf numFmtId="0" fontId="19" fillId="0" borderId="0" xfId="0" applyFont="1">
      <alignment vertical="center"/>
    </xf>
    <xf numFmtId="0" fontId="16" fillId="9" borderId="1" xfId="0" applyFont="1" applyFill="1" applyBorder="1" applyAlignment="1">
      <alignment vertical="center" wrapText="1"/>
    </xf>
    <xf numFmtId="0" fontId="16" fillId="6" borderId="1" xfId="0" applyFont="1" applyFill="1" applyBorder="1" applyAlignment="1">
      <alignment vertical="center" wrapText="1"/>
    </xf>
  </cellXfs>
  <cellStyles count="1">
    <cellStyle name="標準" xfId="0" builtinId="0"/>
  </cellStyles>
  <dxfs count="3">
    <dxf>
      <font>
        <color theme="0"/>
      </font>
    </dxf>
    <dxf>
      <font>
        <color theme="0"/>
      </font>
    </dxf>
    <dxf>
      <font>
        <color theme="0"/>
      </font>
    </dxf>
  </dxfs>
  <tableStyles count="0" defaultTableStyle="TableStyleMedium2" defaultPivotStyle="PivotStyleLight16"/>
  <colors>
    <mruColors>
      <color rgb="FFFF33CC"/>
      <color rgb="FFFF99CC"/>
      <color rgb="FFFFCCFF"/>
      <color rgb="FFFFFFCC"/>
      <color rgb="FFFFFF66"/>
      <color rgb="FF99CCFF"/>
      <color rgb="FFCCECFF"/>
      <color rgb="FFFF6600"/>
      <color rgb="FFFF99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57583104080459"/>
          <c:y val="6.273725899062027E-2"/>
          <c:w val="0.56150860436522798"/>
          <c:h val="0.51992170864334031"/>
        </c:manualLayout>
      </c:layout>
      <c:barChart>
        <c:barDir val="col"/>
        <c:grouping val="clustered"/>
        <c:varyColors val="0"/>
        <c:ser>
          <c:idx val="3"/>
          <c:order val="0"/>
          <c:tx>
            <c:strRef>
              <c:f>使い方!$B$33</c:f>
              <c:strCache>
                <c:ptCount val="1"/>
                <c:pt idx="0">
                  <c:v>土場在庫期間（日）</c:v>
                </c:pt>
              </c:strCache>
            </c:strRef>
          </c:tx>
          <c:spPr>
            <a:solidFill>
              <a:srgbClr val="FF0000"/>
            </a:solidFill>
            <a:ln>
              <a:solidFill>
                <a:schemeClr val="bg1"/>
              </a:solidFill>
              <a:prstDash val="sysDot"/>
            </a:ln>
            <a:effectLst/>
          </c:spPr>
          <c:invertIfNegative val="0"/>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使い方!$C$33:$N$33</c:f>
              <c:numCache>
                <c:formatCode>0.0_);[Red]\(0.0\)</c:formatCode>
                <c:ptCount val="12"/>
                <c:pt idx="0">
                  <c:v>4.7</c:v>
                </c:pt>
                <c:pt idx="1">
                  <c:v>8.4</c:v>
                </c:pt>
                <c:pt idx="2">
                  <c:v>8.4</c:v>
                </c:pt>
                <c:pt idx="3">
                  <c:v>11.7</c:v>
                </c:pt>
                <c:pt idx="4">
                  <c:v>21</c:v>
                </c:pt>
                <c:pt idx="5">
                  <c:v>39.700000000000003</c:v>
                </c:pt>
                <c:pt idx="6">
                  <c:v>32.700000000000003</c:v>
                </c:pt>
                <c:pt idx="7">
                  <c:v>#N/A</c:v>
                </c:pt>
                <c:pt idx="8">
                  <c:v>14.8</c:v>
                </c:pt>
                <c:pt idx="9">
                  <c:v>0</c:v>
                </c:pt>
                <c:pt idx="10">
                  <c:v>#N/A</c:v>
                </c:pt>
                <c:pt idx="11">
                  <c:v>#N/A</c:v>
                </c:pt>
              </c:numCache>
            </c:numRef>
          </c:val>
          <c:extLst>
            <c:ext xmlns:c16="http://schemas.microsoft.com/office/drawing/2014/chart" uri="{C3380CC4-5D6E-409C-BE32-E72D297353CC}">
              <c16:uniqueId val="{00000000-9CDF-48D0-A4DC-5790DCBB9CB5}"/>
            </c:ext>
          </c:extLst>
        </c:ser>
        <c:dLbls>
          <c:showLegendKey val="0"/>
          <c:showVal val="0"/>
          <c:showCatName val="0"/>
          <c:showSerName val="0"/>
          <c:showPercent val="0"/>
          <c:showBubbleSize val="0"/>
        </c:dLbls>
        <c:gapWidth val="150"/>
        <c:axId val="146393119"/>
        <c:axId val="1436097007"/>
      </c:barChart>
      <c:lineChart>
        <c:grouping val="standard"/>
        <c:varyColors val="0"/>
        <c:ser>
          <c:idx val="0"/>
          <c:order val="1"/>
          <c:tx>
            <c:strRef>
              <c:f>使い方!$B$34</c:f>
              <c:strCache>
                <c:ptCount val="1"/>
                <c:pt idx="0">
                  <c:v>搬出量＝０のため算出できない</c:v>
                </c:pt>
              </c:strCache>
            </c:strRef>
          </c:tx>
          <c:spPr>
            <a:ln w="28575" cap="rnd">
              <a:noFill/>
              <a:round/>
            </a:ln>
            <a:effectLst/>
          </c:spPr>
          <c:marker>
            <c:symbol val="x"/>
            <c:size val="10"/>
            <c:spPr>
              <a:noFill/>
              <a:ln w="22225">
                <a:solidFill>
                  <a:srgbClr val="FF0000"/>
                </a:solidFill>
              </a:ln>
              <a:effectLst/>
            </c:spPr>
          </c:marker>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使い方!$C$34:$N$34</c:f>
              <c:numCache>
                <c:formatCode>0.0_);[Red]\(0.0\)</c:formatCode>
                <c:ptCount val="12"/>
                <c:pt idx="0">
                  <c:v>#N/A</c:v>
                </c:pt>
                <c:pt idx="1">
                  <c:v>#N/A</c:v>
                </c:pt>
                <c:pt idx="2">
                  <c:v>#N/A</c:v>
                </c:pt>
                <c:pt idx="3">
                  <c:v>#N/A</c:v>
                </c:pt>
                <c:pt idx="4">
                  <c:v>#N/A</c:v>
                </c:pt>
                <c:pt idx="5">
                  <c:v>#N/A</c:v>
                </c:pt>
                <c:pt idx="6">
                  <c:v>#N/A</c:v>
                </c:pt>
                <c:pt idx="7">
                  <c:v>1</c:v>
                </c:pt>
                <c:pt idx="8">
                  <c:v>#N/A</c:v>
                </c:pt>
                <c:pt idx="9">
                  <c:v>#N/A</c:v>
                </c:pt>
                <c:pt idx="10">
                  <c:v>#N/A</c:v>
                </c:pt>
                <c:pt idx="11">
                  <c:v>#N/A</c:v>
                </c:pt>
              </c:numCache>
            </c:numRef>
          </c:val>
          <c:smooth val="0"/>
          <c:extLst>
            <c:ext xmlns:c16="http://schemas.microsoft.com/office/drawing/2014/chart" uri="{C3380CC4-5D6E-409C-BE32-E72D297353CC}">
              <c16:uniqueId val="{00000001-9CDF-48D0-A4DC-5790DCBB9CB5}"/>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endParaRPr lang="en-US" baseline="30000"/>
              </a:p>
            </c:rich>
          </c:tx>
          <c:layout>
            <c:manualLayout>
              <c:xMode val="edge"/>
              <c:yMode val="edge"/>
              <c:x val="1.1625969771117921E-2"/>
              <c:y val="8.4938201118220757E-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4583967366605886"/>
          <c:y val="0.10090909431853555"/>
          <c:w val="0.22774897977136802"/>
          <c:h val="0.421905272672039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57583104080459"/>
          <c:y val="6.273725899062027E-2"/>
          <c:w val="0.56150860436522798"/>
          <c:h val="0.51992170864334031"/>
        </c:manualLayout>
      </c:layout>
      <c:barChart>
        <c:barDir val="col"/>
        <c:grouping val="clustered"/>
        <c:varyColors val="0"/>
        <c:ser>
          <c:idx val="3"/>
          <c:order val="0"/>
          <c:tx>
            <c:strRef>
              <c:f>入力様式!$B$11</c:f>
              <c:strCache>
                <c:ptCount val="1"/>
                <c:pt idx="0">
                  <c:v>土場在庫期間（日）</c:v>
                </c:pt>
              </c:strCache>
            </c:strRef>
          </c:tx>
          <c:spPr>
            <a:solidFill>
              <a:srgbClr val="FF0000"/>
            </a:solidFill>
            <a:ln>
              <a:solidFill>
                <a:schemeClr val="bg1"/>
              </a:solidFill>
              <a:prstDash val="sysDot"/>
            </a:ln>
            <a:effectLst/>
          </c:spPr>
          <c:invertIfNegative val="0"/>
          <c:cat>
            <c:numRef>
              <c:f>入力様式!$C$5:$N$5</c:f>
              <c:numCache>
                <c:formatCode>@</c:formatCode>
                <c:ptCount val="12"/>
              </c:numCache>
            </c:numRef>
          </c:cat>
          <c:val>
            <c:numRef>
              <c:f>入力様式!$C$11:$N$11</c:f>
              <c:numCache>
                <c:formatCode>0.0_);[Red]\(0.0\)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0-E8F8-4A1C-9BA9-A5FD7E57640B}"/>
            </c:ext>
          </c:extLst>
        </c:ser>
        <c:dLbls>
          <c:showLegendKey val="0"/>
          <c:showVal val="0"/>
          <c:showCatName val="0"/>
          <c:showSerName val="0"/>
          <c:showPercent val="0"/>
          <c:showBubbleSize val="0"/>
        </c:dLbls>
        <c:gapWidth val="150"/>
        <c:axId val="146393119"/>
        <c:axId val="1436097007"/>
      </c:barChart>
      <c:lineChart>
        <c:grouping val="standard"/>
        <c:varyColors val="0"/>
        <c:ser>
          <c:idx val="0"/>
          <c:order val="1"/>
          <c:tx>
            <c:strRef>
              <c:f>入力様式!$B$12</c:f>
              <c:strCache>
                <c:ptCount val="1"/>
                <c:pt idx="0">
                  <c:v>搬出量＝０のため算出できない</c:v>
                </c:pt>
              </c:strCache>
            </c:strRef>
          </c:tx>
          <c:spPr>
            <a:ln w="28575" cap="rnd">
              <a:noFill/>
              <a:round/>
            </a:ln>
            <a:effectLst/>
          </c:spPr>
          <c:marker>
            <c:symbol val="x"/>
            <c:size val="10"/>
            <c:spPr>
              <a:noFill/>
              <a:ln w="22225">
                <a:solidFill>
                  <a:srgbClr val="FF0000"/>
                </a:solidFill>
              </a:ln>
              <a:effectLst/>
            </c:spPr>
          </c:marker>
          <c:cat>
            <c:numRef>
              <c:f>入力様式!$C$5:$N$5</c:f>
              <c:numCache>
                <c:formatCode>@</c:formatCode>
                <c:ptCount val="12"/>
              </c:numCache>
            </c:numRef>
          </c:cat>
          <c:val>
            <c:numRef>
              <c:f>入力様式!$C$12:$N$12</c:f>
              <c:numCache>
                <c:formatCode>0.0_);[Red]\(0.0\)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E8F8-4A1C-9BA9-A5FD7E57640B}"/>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endParaRPr lang="en-US" baseline="30000"/>
              </a:p>
            </c:rich>
          </c:tx>
          <c:layout>
            <c:manualLayout>
              <c:xMode val="edge"/>
              <c:yMode val="edge"/>
              <c:x val="1.1625969771117921E-2"/>
              <c:y val="8.4938201118220757E-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4583967366605886"/>
          <c:y val="0.10090909431853555"/>
          <c:w val="0.22774897977136802"/>
          <c:h val="0.421905272672039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33276903210983"/>
          <c:y val="5.3211457161477162E-2"/>
          <c:w val="0.46416555902741397"/>
          <c:h val="0.51992170864334031"/>
        </c:manualLayout>
      </c:layout>
      <c:areaChart>
        <c:grouping val="standard"/>
        <c:varyColors val="0"/>
        <c:ser>
          <c:idx val="1"/>
          <c:order val="3"/>
          <c:tx>
            <c:strRef>
              <c:f>入力様式!$B$10</c:f>
              <c:strCache>
                <c:ptCount val="1"/>
                <c:pt idx="0">
                  <c:v>土場在庫量(m3)</c:v>
                </c:pt>
              </c:strCache>
            </c:strRef>
          </c:tx>
          <c:spPr>
            <a:solidFill>
              <a:srgbClr val="CCECFF"/>
            </a:solidFill>
            <a:ln>
              <a:solidFill>
                <a:schemeClr val="bg1">
                  <a:lumMod val="50000"/>
                </a:schemeClr>
              </a:solidFill>
            </a:ln>
            <a:effectLst/>
          </c:spPr>
          <c:cat>
            <c:numRef>
              <c:f>入力様式!$C$5:$N$5</c:f>
              <c:numCache>
                <c:formatCode>@</c:formatCode>
                <c:ptCount val="12"/>
              </c:numCache>
            </c:numRef>
          </c:cat>
          <c:val>
            <c:numRef>
              <c:f>入力様式!$C$8:$N$8</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0-51FA-4D0B-8DB7-5D5B3052CCBA}"/>
            </c:ext>
          </c:extLst>
        </c:ser>
        <c:ser>
          <c:idx val="2"/>
          <c:order val="4"/>
          <c:tx>
            <c:v/>
          </c:tx>
          <c:spPr>
            <a:solidFill>
              <a:schemeClr val="bg1"/>
            </a:solidFill>
            <a:ln>
              <a:solidFill>
                <a:schemeClr val="bg1"/>
              </a:solidFill>
            </a:ln>
            <a:effectLst/>
          </c:spPr>
          <c:cat>
            <c:numRef>
              <c:f>入力様式!$C$5:$N$5</c:f>
              <c:numCache>
                <c:formatCode>@</c:formatCode>
                <c:ptCount val="12"/>
              </c:numCache>
            </c:numRef>
          </c:cat>
          <c:val>
            <c:numRef>
              <c:f>入力様式!$C$9:$N$9</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1-51FA-4D0B-8DB7-5D5B3052CCBA}"/>
            </c:ext>
          </c:extLst>
        </c:ser>
        <c:dLbls>
          <c:showLegendKey val="0"/>
          <c:showVal val="0"/>
          <c:showCatName val="0"/>
          <c:showSerName val="0"/>
          <c:showPercent val="0"/>
          <c:showBubbleSize val="0"/>
        </c:dLbls>
        <c:axId val="146393119"/>
        <c:axId val="1436097007"/>
      </c:areaChart>
      <c:barChart>
        <c:barDir val="col"/>
        <c:grouping val="clustered"/>
        <c:varyColors val="0"/>
        <c:ser>
          <c:idx val="3"/>
          <c:order val="5"/>
          <c:tx>
            <c:strRef>
              <c:f>入力様式!$B$11</c:f>
              <c:strCache>
                <c:ptCount val="1"/>
                <c:pt idx="0">
                  <c:v>土場在庫期間（日）</c:v>
                </c:pt>
              </c:strCache>
            </c:strRef>
          </c:tx>
          <c:spPr>
            <a:solidFill>
              <a:srgbClr val="FF99CC"/>
            </a:solidFill>
            <a:ln>
              <a:solidFill>
                <a:schemeClr val="bg1"/>
              </a:solidFill>
              <a:prstDash val="sysDot"/>
            </a:ln>
            <a:effectLst/>
          </c:spPr>
          <c:invertIfNegative val="0"/>
          <c:cat>
            <c:numRef>
              <c:f>入力様式!$C$5:$N$5</c:f>
              <c:numCache>
                <c:formatCode>@</c:formatCode>
                <c:ptCount val="12"/>
              </c:numCache>
            </c:numRef>
          </c:cat>
          <c:val>
            <c:numRef>
              <c:f>入力様式!$C$11:$N$11</c:f>
              <c:numCache>
                <c:formatCode>0.0_);[Red]\(0.0\)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2-51FA-4D0B-8DB7-5D5B3052CCBA}"/>
            </c:ext>
          </c:extLst>
        </c:ser>
        <c:dLbls>
          <c:showLegendKey val="0"/>
          <c:showVal val="0"/>
          <c:showCatName val="0"/>
          <c:showSerName val="0"/>
          <c:showPercent val="0"/>
          <c:showBubbleSize val="0"/>
        </c:dLbls>
        <c:gapWidth val="150"/>
        <c:axId val="1034758096"/>
        <c:axId val="1034748016"/>
      </c:barChart>
      <c:lineChart>
        <c:grouping val="standard"/>
        <c:varyColors val="0"/>
        <c:ser>
          <c:idx val="4"/>
          <c:order val="0"/>
          <c:tx>
            <c:strRef>
              <c:f>入力様式!$B$12</c:f>
              <c:strCache>
                <c:ptCount val="1"/>
                <c:pt idx="0">
                  <c:v>搬出量＝０のため算出できない</c:v>
                </c:pt>
              </c:strCache>
            </c:strRef>
          </c:tx>
          <c:spPr>
            <a:ln w="28575" cap="rnd">
              <a:noFill/>
              <a:round/>
            </a:ln>
            <a:effectLst/>
          </c:spPr>
          <c:marker>
            <c:symbol val="x"/>
            <c:size val="10"/>
            <c:spPr>
              <a:noFill/>
              <a:ln w="22225">
                <a:solidFill>
                  <a:srgbClr val="FF33CC"/>
                </a:solidFill>
              </a:ln>
              <a:effectLst/>
            </c:spPr>
          </c:marker>
          <c:dPt>
            <c:idx val="1"/>
            <c:marker>
              <c:symbol val="x"/>
              <c:size val="10"/>
              <c:spPr>
                <a:noFill/>
                <a:ln w="22225">
                  <a:solidFill>
                    <a:srgbClr val="FF33CC"/>
                  </a:solidFill>
                </a:ln>
                <a:effectLst/>
              </c:spPr>
            </c:marker>
            <c:bubble3D val="0"/>
            <c:spPr>
              <a:ln w="28575" cap="rnd">
                <a:noFill/>
                <a:round/>
              </a:ln>
              <a:effectLst/>
            </c:spPr>
            <c:extLst>
              <c:ext xmlns:c16="http://schemas.microsoft.com/office/drawing/2014/chart" uri="{C3380CC4-5D6E-409C-BE32-E72D297353CC}">
                <c16:uniqueId val="{00000004-51FA-4D0B-8DB7-5D5B3052CCBA}"/>
              </c:ext>
            </c:extLst>
          </c:dPt>
          <c:cat>
            <c:numRef>
              <c:f>入力様式!$C$5:$N$5</c:f>
              <c:numCache>
                <c:formatCode>@</c:formatCode>
                <c:ptCount val="12"/>
              </c:numCache>
            </c:numRef>
          </c:cat>
          <c:val>
            <c:numRef>
              <c:f>入力様式!$C$12:$N$12</c:f>
              <c:numCache>
                <c:formatCode>0.0_);[Red]\(0.0\)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5-51FA-4D0B-8DB7-5D5B3052CCBA}"/>
            </c:ext>
          </c:extLst>
        </c:ser>
        <c:ser>
          <c:idx val="0"/>
          <c:order val="1"/>
          <c:tx>
            <c:strRef>
              <c:f>入力様式!$B$8</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numRef>
              <c:f>入力様式!$C$5:$N$5</c:f>
              <c:numCache>
                <c:formatCode>@</c:formatCode>
                <c:ptCount val="12"/>
              </c:numCache>
            </c:numRef>
          </c:cat>
          <c:val>
            <c:numRef>
              <c:f>入力様式!$C$8:$N$8</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6-51FA-4D0B-8DB7-5D5B3052CCBA}"/>
            </c:ext>
          </c:extLst>
        </c:ser>
        <c:ser>
          <c:idx val="6"/>
          <c:order val="2"/>
          <c:tx>
            <c:strRef>
              <c:f>入力様式!$B$9</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numRef>
              <c:f>入力様式!$C$5:$N$5</c:f>
              <c:numCache>
                <c:formatCode>@</c:formatCode>
                <c:ptCount val="12"/>
              </c:numCache>
            </c:numRef>
          </c:cat>
          <c:val>
            <c:numRef>
              <c:f>入力様式!$C$9:$N$9</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7-51FA-4D0B-8DB7-5D5B3052CCBA}"/>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7.5497513204360919E-4"/>
              <c:y val="0.2900642873643307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valAx>
        <c:axId val="1034748016"/>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p>
            </c:rich>
          </c:tx>
          <c:layout>
            <c:manualLayout>
              <c:xMode val="edge"/>
              <c:yMode val="edge"/>
              <c:x val="0.67146854818110902"/>
              <c:y val="0.1128163424752982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034758096"/>
        <c:crosses val="max"/>
        <c:crossBetween val="between"/>
      </c:valAx>
      <c:catAx>
        <c:axId val="1034758096"/>
        <c:scaling>
          <c:orientation val="minMax"/>
        </c:scaling>
        <c:delete val="1"/>
        <c:axPos val="b"/>
        <c:numFmt formatCode="@" sourceLinked="1"/>
        <c:majorTickMark val="out"/>
        <c:minorTickMark val="none"/>
        <c:tickLblPos val="nextTo"/>
        <c:crossAx val="1034748016"/>
        <c:crosses val="autoZero"/>
        <c:auto val="1"/>
        <c:lblAlgn val="ctr"/>
        <c:lblOffset val="100"/>
        <c:noMultiLvlLbl val="0"/>
      </c:catAx>
      <c:spPr>
        <a:noFill/>
        <a:ln>
          <a:solidFill>
            <a:sysClr val="windowText" lastClr="000000"/>
          </a:solidFill>
        </a:ln>
        <a:effectLst/>
      </c:spPr>
    </c:plotArea>
    <c:legend>
      <c:legendPos val="r"/>
      <c:legendEntry>
        <c:idx val="3"/>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Entry>
      <c:layout>
        <c:manualLayout>
          <c:xMode val="edge"/>
          <c:yMode val="edge"/>
          <c:x val="0.72332019472660902"/>
          <c:y val="7.101246494995804E-2"/>
          <c:w val="0.26107562926582178"/>
          <c:h val="0.77313711061312285"/>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8285849138087"/>
          <c:y val="5.3211405447674755E-2"/>
          <c:w val="0.53630270303794436"/>
          <c:h val="0.51992170864334031"/>
        </c:manualLayout>
      </c:layout>
      <c:areaChart>
        <c:grouping val="standard"/>
        <c:varyColors val="0"/>
        <c:ser>
          <c:idx val="1"/>
          <c:order val="2"/>
          <c:tx>
            <c:strRef>
              <c:f>入力様式!$B$32</c:f>
              <c:strCache>
                <c:ptCount val="1"/>
                <c:pt idx="0">
                  <c:v>土場在庫量(m3)</c:v>
                </c:pt>
              </c:strCache>
            </c:strRef>
          </c:tx>
          <c:spPr>
            <a:solidFill>
              <a:srgbClr val="CCECFF"/>
            </a:solidFill>
            <a:ln>
              <a:solidFill>
                <a:schemeClr val="bg1">
                  <a:lumMod val="50000"/>
                </a:schemeClr>
              </a:solidFill>
            </a:ln>
            <a:effectLst/>
          </c:spPr>
          <c:cat>
            <c:numRef>
              <c:f>入力様式!$C$27:$N$27</c:f>
              <c:numCache>
                <c:formatCode>@</c:formatCode>
                <c:ptCount val="12"/>
              </c:numCache>
            </c:numRef>
          </c:cat>
          <c:val>
            <c:numRef>
              <c:f>入力様式!$C$30:$N$30</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0-AEE6-403D-BC85-2E518CB5B072}"/>
            </c:ext>
          </c:extLst>
        </c:ser>
        <c:ser>
          <c:idx val="2"/>
          <c:order val="3"/>
          <c:tx>
            <c:v/>
          </c:tx>
          <c:spPr>
            <a:solidFill>
              <a:schemeClr val="bg1"/>
            </a:solidFill>
            <a:ln>
              <a:solidFill>
                <a:schemeClr val="bg1"/>
              </a:solidFill>
            </a:ln>
            <a:effectLst/>
          </c:spPr>
          <c:cat>
            <c:numRef>
              <c:f>入力様式!$C$27:$N$27</c:f>
              <c:numCache>
                <c:formatCode>@</c:formatCode>
                <c:ptCount val="12"/>
              </c:numCache>
            </c:numRef>
          </c:cat>
          <c:val>
            <c:numRef>
              <c:f>入力様式!$C$31:$N$31</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1-AEE6-403D-BC85-2E518CB5B072}"/>
            </c:ext>
          </c:extLst>
        </c:ser>
        <c:dLbls>
          <c:showLegendKey val="0"/>
          <c:showVal val="0"/>
          <c:showCatName val="0"/>
          <c:showSerName val="0"/>
          <c:showPercent val="0"/>
          <c:showBubbleSize val="0"/>
        </c:dLbls>
        <c:axId val="146393119"/>
        <c:axId val="1436097007"/>
      </c:areaChart>
      <c:lineChart>
        <c:grouping val="standard"/>
        <c:varyColors val="0"/>
        <c:ser>
          <c:idx val="0"/>
          <c:order val="0"/>
          <c:tx>
            <c:strRef>
              <c:f>入力様式!$B$30</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numRef>
              <c:f>入力様式!$C$27:$N$27</c:f>
              <c:numCache>
                <c:formatCode>@</c:formatCode>
                <c:ptCount val="12"/>
              </c:numCache>
            </c:numRef>
          </c:cat>
          <c:val>
            <c:numRef>
              <c:f>入力様式!$C$30:$N$30</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AEE6-403D-BC85-2E518CB5B072}"/>
            </c:ext>
          </c:extLst>
        </c:ser>
        <c:ser>
          <c:idx val="6"/>
          <c:order val="1"/>
          <c:tx>
            <c:strRef>
              <c:f>入力様式!$B$31</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numRef>
              <c:f>入力様式!$C$27:$N$27</c:f>
              <c:numCache>
                <c:formatCode>@</c:formatCode>
                <c:ptCount val="12"/>
              </c:numCache>
            </c:numRef>
          </c:cat>
          <c:val>
            <c:numRef>
              <c:f>入力様式!$C$31:$N$31</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AEE6-403D-BC85-2E518CB5B072}"/>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1.1626017291863753E-2"/>
              <c:y val="0.3043753335235281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0806337170641409"/>
          <c:y val="0.23320521997604418"/>
          <c:w val="0.28818306589420734"/>
          <c:h val="0.3136112566041388"/>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57583104080459"/>
          <c:y val="6.273725899062027E-2"/>
          <c:w val="0.56150860436522798"/>
          <c:h val="0.51992170864334031"/>
        </c:manualLayout>
      </c:layout>
      <c:barChart>
        <c:barDir val="col"/>
        <c:grouping val="clustered"/>
        <c:varyColors val="0"/>
        <c:ser>
          <c:idx val="3"/>
          <c:order val="0"/>
          <c:tx>
            <c:strRef>
              <c:f>入力例!$B$33</c:f>
              <c:strCache>
                <c:ptCount val="1"/>
                <c:pt idx="0">
                  <c:v>土場在庫期間（日）</c:v>
                </c:pt>
              </c:strCache>
            </c:strRef>
          </c:tx>
          <c:spPr>
            <a:solidFill>
              <a:srgbClr val="FF0000"/>
            </a:solidFill>
            <a:ln>
              <a:solidFill>
                <a:schemeClr val="bg1"/>
              </a:solidFill>
              <a:prstDash val="sysDot"/>
            </a:ln>
            <a:effectLst/>
          </c:spPr>
          <c:invertIfNegative val="0"/>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入力例!$C$33:$N$33</c:f>
              <c:numCache>
                <c:formatCode>0.0_);[Red]\(0.0\)</c:formatCode>
                <c:ptCount val="12"/>
                <c:pt idx="0">
                  <c:v>4.7</c:v>
                </c:pt>
                <c:pt idx="1">
                  <c:v>8.4</c:v>
                </c:pt>
                <c:pt idx="2">
                  <c:v>8.4</c:v>
                </c:pt>
                <c:pt idx="3">
                  <c:v>11.7</c:v>
                </c:pt>
                <c:pt idx="4">
                  <c:v>21</c:v>
                </c:pt>
                <c:pt idx="5">
                  <c:v>39.700000000000003</c:v>
                </c:pt>
                <c:pt idx="6">
                  <c:v>32.700000000000003</c:v>
                </c:pt>
                <c:pt idx="7">
                  <c:v>#N/A</c:v>
                </c:pt>
                <c:pt idx="8">
                  <c:v>14.8</c:v>
                </c:pt>
                <c:pt idx="9">
                  <c:v>0</c:v>
                </c:pt>
                <c:pt idx="10">
                  <c:v>#N/A</c:v>
                </c:pt>
                <c:pt idx="11">
                  <c:v>#N/A</c:v>
                </c:pt>
              </c:numCache>
            </c:numRef>
          </c:val>
          <c:extLst>
            <c:ext xmlns:c16="http://schemas.microsoft.com/office/drawing/2014/chart" uri="{C3380CC4-5D6E-409C-BE32-E72D297353CC}">
              <c16:uniqueId val="{00000000-B9A8-4FBF-85D7-279EE1CE635F}"/>
            </c:ext>
          </c:extLst>
        </c:ser>
        <c:dLbls>
          <c:showLegendKey val="0"/>
          <c:showVal val="0"/>
          <c:showCatName val="0"/>
          <c:showSerName val="0"/>
          <c:showPercent val="0"/>
          <c:showBubbleSize val="0"/>
        </c:dLbls>
        <c:gapWidth val="150"/>
        <c:axId val="146393119"/>
        <c:axId val="1436097007"/>
      </c:barChart>
      <c:lineChart>
        <c:grouping val="standard"/>
        <c:varyColors val="0"/>
        <c:ser>
          <c:idx val="0"/>
          <c:order val="1"/>
          <c:tx>
            <c:strRef>
              <c:f>入力例!$B$34</c:f>
              <c:strCache>
                <c:ptCount val="1"/>
                <c:pt idx="0">
                  <c:v>搬出量＝０のため算出できない</c:v>
                </c:pt>
              </c:strCache>
            </c:strRef>
          </c:tx>
          <c:spPr>
            <a:ln w="28575" cap="rnd">
              <a:noFill/>
              <a:round/>
            </a:ln>
            <a:effectLst/>
          </c:spPr>
          <c:marker>
            <c:symbol val="x"/>
            <c:size val="10"/>
            <c:spPr>
              <a:noFill/>
              <a:ln w="22225">
                <a:solidFill>
                  <a:srgbClr val="FF0000"/>
                </a:solidFill>
              </a:ln>
              <a:effectLst/>
            </c:spPr>
          </c:marker>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入力例!$C$34:$N$34</c:f>
              <c:numCache>
                <c:formatCode>0.0_);[Red]\(0.0\)</c:formatCode>
                <c:ptCount val="12"/>
                <c:pt idx="0">
                  <c:v>#N/A</c:v>
                </c:pt>
                <c:pt idx="1">
                  <c:v>#N/A</c:v>
                </c:pt>
                <c:pt idx="2">
                  <c:v>#N/A</c:v>
                </c:pt>
                <c:pt idx="3">
                  <c:v>#N/A</c:v>
                </c:pt>
                <c:pt idx="4">
                  <c:v>#N/A</c:v>
                </c:pt>
                <c:pt idx="5">
                  <c:v>#N/A</c:v>
                </c:pt>
                <c:pt idx="6">
                  <c:v>#N/A</c:v>
                </c:pt>
                <c:pt idx="7">
                  <c:v>1</c:v>
                </c:pt>
                <c:pt idx="8">
                  <c:v>#N/A</c:v>
                </c:pt>
                <c:pt idx="9">
                  <c:v>#N/A</c:v>
                </c:pt>
                <c:pt idx="10">
                  <c:v>#N/A</c:v>
                </c:pt>
                <c:pt idx="11">
                  <c:v>#N/A</c:v>
                </c:pt>
              </c:numCache>
            </c:numRef>
          </c:val>
          <c:smooth val="0"/>
          <c:extLst>
            <c:ext xmlns:c16="http://schemas.microsoft.com/office/drawing/2014/chart" uri="{C3380CC4-5D6E-409C-BE32-E72D297353CC}">
              <c16:uniqueId val="{00000002-B9A8-4FBF-85D7-279EE1CE635F}"/>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endParaRPr lang="en-US" baseline="30000"/>
              </a:p>
            </c:rich>
          </c:tx>
          <c:layout>
            <c:manualLayout>
              <c:xMode val="edge"/>
              <c:yMode val="edge"/>
              <c:x val="1.1625969771117921E-2"/>
              <c:y val="8.4938201118220757E-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4583967366605886"/>
          <c:y val="0.10090909431853555"/>
          <c:w val="0.22774897977136802"/>
          <c:h val="0.421905272672039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33276903210983"/>
          <c:y val="5.3211457161477162E-2"/>
          <c:w val="0.46416555902741397"/>
          <c:h val="0.51992170864334031"/>
        </c:manualLayout>
      </c:layout>
      <c:areaChart>
        <c:grouping val="standard"/>
        <c:varyColors val="0"/>
        <c:ser>
          <c:idx val="1"/>
          <c:order val="3"/>
          <c:tx>
            <c:strRef>
              <c:f>入力例!$B$32</c:f>
              <c:strCache>
                <c:ptCount val="1"/>
                <c:pt idx="0">
                  <c:v>土場在庫量(m3)</c:v>
                </c:pt>
              </c:strCache>
            </c:strRef>
          </c:tx>
          <c:spPr>
            <a:solidFill>
              <a:srgbClr val="CCECFF"/>
            </a:solidFill>
            <a:ln>
              <a:solidFill>
                <a:schemeClr val="bg1">
                  <a:lumMod val="50000"/>
                </a:schemeClr>
              </a:solidFill>
            </a:ln>
            <a:effectLst/>
          </c:spPr>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入力例!$C$30:$N$30</c:f>
              <c:numCache>
                <c:formatCode>0.0_ </c:formatCode>
                <c:ptCount val="12"/>
                <c:pt idx="0">
                  <c:v>50</c:v>
                </c:pt>
                <c:pt idx="1">
                  <c:v>250</c:v>
                </c:pt>
                <c:pt idx="2">
                  <c:v>350</c:v>
                </c:pt>
                <c:pt idx="3">
                  <c:v>550</c:v>
                </c:pt>
                <c:pt idx="4">
                  <c:v>750</c:v>
                </c:pt>
                <c:pt idx="5">
                  <c:v>850</c:v>
                </c:pt>
                <c:pt idx="6">
                  <c:v>850</c:v>
                </c:pt>
                <c:pt idx="7">
                  <c:v>850</c:v>
                </c:pt>
                <c:pt idx="8">
                  <c:v>850</c:v>
                </c:pt>
                <c:pt idx="9">
                  <c:v>850</c:v>
                </c:pt>
                <c:pt idx="10">
                  <c:v>#N/A</c:v>
                </c:pt>
                <c:pt idx="11">
                  <c:v>#N/A</c:v>
                </c:pt>
              </c:numCache>
            </c:numRef>
          </c:val>
          <c:extLst>
            <c:ext xmlns:c16="http://schemas.microsoft.com/office/drawing/2014/chart" uri="{C3380CC4-5D6E-409C-BE32-E72D297353CC}">
              <c16:uniqueId val="{00000000-942B-4160-8D40-C1C66DE5AB92}"/>
            </c:ext>
          </c:extLst>
        </c:ser>
        <c:ser>
          <c:idx val="2"/>
          <c:order val="4"/>
          <c:tx>
            <c:v/>
          </c:tx>
          <c:spPr>
            <a:solidFill>
              <a:schemeClr val="bg1"/>
            </a:solidFill>
            <a:ln>
              <a:solidFill>
                <a:schemeClr val="bg1"/>
              </a:solidFill>
            </a:ln>
            <a:effectLst/>
          </c:spPr>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入力例!$C$31:$N$31</c:f>
              <c:numCache>
                <c:formatCode>0.0_ </c:formatCode>
                <c:ptCount val="12"/>
                <c:pt idx="0">
                  <c:v>30</c:v>
                </c:pt>
                <c:pt idx="1">
                  <c:v>130</c:v>
                </c:pt>
                <c:pt idx="2">
                  <c:v>230</c:v>
                </c:pt>
                <c:pt idx="3">
                  <c:v>350</c:v>
                </c:pt>
                <c:pt idx="4">
                  <c:v>450</c:v>
                </c:pt>
                <c:pt idx="5">
                  <c:v>510</c:v>
                </c:pt>
                <c:pt idx="6">
                  <c:v>570</c:v>
                </c:pt>
                <c:pt idx="7">
                  <c:v>570</c:v>
                </c:pt>
                <c:pt idx="8">
                  <c:v>660</c:v>
                </c:pt>
                <c:pt idx="9">
                  <c:v>850</c:v>
                </c:pt>
                <c:pt idx="10">
                  <c:v>#N/A</c:v>
                </c:pt>
                <c:pt idx="11">
                  <c:v>#N/A</c:v>
                </c:pt>
              </c:numCache>
            </c:numRef>
          </c:val>
          <c:extLst>
            <c:ext xmlns:c16="http://schemas.microsoft.com/office/drawing/2014/chart" uri="{C3380CC4-5D6E-409C-BE32-E72D297353CC}">
              <c16:uniqueId val="{00000001-942B-4160-8D40-C1C66DE5AB92}"/>
            </c:ext>
          </c:extLst>
        </c:ser>
        <c:dLbls>
          <c:showLegendKey val="0"/>
          <c:showVal val="0"/>
          <c:showCatName val="0"/>
          <c:showSerName val="0"/>
          <c:showPercent val="0"/>
          <c:showBubbleSize val="0"/>
        </c:dLbls>
        <c:axId val="146393119"/>
        <c:axId val="1436097007"/>
      </c:areaChart>
      <c:barChart>
        <c:barDir val="col"/>
        <c:grouping val="clustered"/>
        <c:varyColors val="0"/>
        <c:ser>
          <c:idx val="3"/>
          <c:order val="5"/>
          <c:tx>
            <c:strRef>
              <c:f>入力例!$B$33</c:f>
              <c:strCache>
                <c:ptCount val="1"/>
                <c:pt idx="0">
                  <c:v>土場在庫期間（日）</c:v>
                </c:pt>
              </c:strCache>
            </c:strRef>
          </c:tx>
          <c:spPr>
            <a:solidFill>
              <a:srgbClr val="FF99CC"/>
            </a:solidFill>
            <a:ln>
              <a:solidFill>
                <a:schemeClr val="bg1"/>
              </a:solidFill>
              <a:prstDash val="sysDot"/>
            </a:ln>
            <a:effectLst/>
          </c:spPr>
          <c:invertIfNegative val="0"/>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入力例!$C$33:$N$33</c:f>
              <c:numCache>
                <c:formatCode>0.0_);[Red]\(0.0\)</c:formatCode>
                <c:ptCount val="12"/>
                <c:pt idx="0">
                  <c:v>4.7</c:v>
                </c:pt>
                <c:pt idx="1">
                  <c:v>8.4</c:v>
                </c:pt>
                <c:pt idx="2">
                  <c:v>8.4</c:v>
                </c:pt>
                <c:pt idx="3">
                  <c:v>11.7</c:v>
                </c:pt>
                <c:pt idx="4">
                  <c:v>21</c:v>
                </c:pt>
                <c:pt idx="5">
                  <c:v>39.700000000000003</c:v>
                </c:pt>
                <c:pt idx="6">
                  <c:v>32.700000000000003</c:v>
                </c:pt>
                <c:pt idx="7">
                  <c:v>#N/A</c:v>
                </c:pt>
                <c:pt idx="8">
                  <c:v>14.8</c:v>
                </c:pt>
                <c:pt idx="9">
                  <c:v>0</c:v>
                </c:pt>
                <c:pt idx="10">
                  <c:v>#N/A</c:v>
                </c:pt>
                <c:pt idx="11">
                  <c:v>#N/A</c:v>
                </c:pt>
              </c:numCache>
            </c:numRef>
          </c:val>
          <c:extLst>
            <c:ext xmlns:c16="http://schemas.microsoft.com/office/drawing/2014/chart" uri="{C3380CC4-5D6E-409C-BE32-E72D297353CC}">
              <c16:uniqueId val="{00000002-942B-4160-8D40-C1C66DE5AB92}"/>
            </c:ext>
          </c:extLst>
        </c:ser>
        <c:dLbls>
          <c:showLegendKey val="0"/>
          <c:showVal val="0"/>
          <c:showCatName val="0"/>
          <c:showSerName val="0"/>
          <c:showPercent val="0"/>
          <c:showBubbleSize val="0"/>
        </c:dLbls>
        <c:gapWidth val="150"/>
        <c:axId val="1034758096"/>
        <c:axId val="1034748016"/>
      </c:barChart>
      <c:lineChart>
        <c:grouping val="standard"/>
        <c:varyColors val="0"/>
        <c:ser>
          <c:idx val="4"/>
          <c:order val="0"/>
          <c:tx>
            <c:strRef>
              <c:f>入力例!$B$34</c:f>
              <c:strCache>
                <c:ptCount val="1"/>
                <c:pt idx="0">
                  <c:v>搬出量＝０のため算出できない</c:v>
                </c:pt>
              </c:strCache>
            </c:strRef>
          </c:tx>
          <c:spPr>
            <a:ln w="28575" cap="rnd">
              <a:noFill/>
              <a:round/>
            </a:ln>
            <a:effectLst/>
          </c:spPr>
          <c:marker>
            <c:symbol val="x"/>
            <c:size val="10"/>
            <c:spPr>
              <a:noFill/>
              <a:ln w="22225">
                <a:solidFill>
                  <a:srgbClr val="FF33CC"/>
                </a:solidFill>
              </a:ln>
              <a:effectLst/>
            </c:spPr>
          </c:marker>
          <c:dPt>
            <c:idx val="1"/>
            <c:marker>
              <c:symbol val="x"/>
              <c:size val="10"/>
              <c:spPr>
                <a:noFill/>
                <a:ln w="22225">
                  <a:solidFill>
                    <a:srgbClr val="FF33CC"/>
                  </a:solidFill>
                </a:ln>
                <a:effectLst/>
              </c:spPr>
            </c:marker>
            <c:bubble3D val="0"/>
            <c:spPr>
              <a:ln w="28575" cap="rnd">
                <a:noFill/>
                <a:round/>
              </a:ln>
              <a:effectLst/>
            </c:spPr>
            <c:extLst>
              <c:ext xmlns:c16="http://schemas.microsoft.com/office/drawing/2014/chart" uri="{C3380CC4-5D6E-409C-BE32-E72D297353CC}">
                <c16:uniqueId val="{00000006-942B-4160-8D40-C1C66DE5AB92}"/>
              </c:ext>
            </c:extLst>
          </c:dPt>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入力例!$C$34:$N$34</c:f>
              <c:numCache>
                <c:formatCode>0.0_);[Red]\(0.0\)</c:formatCode>
                <c:ptCount val="12"/>
                <c:pt idx="0">
                  <c:v>#N/A</c:v>
                </c:pt>
                <c:pt idx="1">
                  <c:v>#N/A</c:v>
                </c:pt>
                <c:pt idx="2">
                  <c:v>#N/A</c:v>
                </c:pt>
                <c:pt idx="3">
                  <c:v>#N/A</c:v>
                </c:pt>
                <c:pt idx="4">
                  <c:v>#N/A</c:v>
                </c:pt>
                <c:pt idx="5">
                  <c:v>#N/A</c:v>
                </c:pt>
                <c:pt idx="6">
                  <c:v>#N/A</c:v>
                </c:pt>
                <c:pt idx="7">
                  <c:v>1</c:v>
                </c:pt>
                <c:pt idx="8">
                  <c:v>#N/A</c:v>
                </c:pt>
                <c:pt idx="9">
                  <c:v>#N/A</c:v>
                </c:pt>
                <c:pt idx="10">
                  <c:v>#N/A</c:v>
                </c:pt>
                <c:pt idx="11">
                  <c:v>#N/A</c:v>
                </c:pt>
              </c:numCache>
            </c:numRef>
          </c:val>
          <c:smooth val="0"/>
          <c:extLst>
            <c:ext xmlns:c16="http://schemas.microsoft.com/office/drawing/2014/chart" uri="{C3380CC4-5D6E-409C-BE32-E72D297353CC}">
              <c16:uniqueId val="{00000005-942B-4160-8D40-C1C66DE5AB92}"/>
            </c:ext>
          </c:extLst>
        </c:ser>
        <c:ser>
          <c:idx val="0"/>
          <c:order val="1"/>
          <c:tx>
            <c:strRef>
              <c:f>入力例!$B$30</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入力例!$C$30:$N$30</c:f>
              <c:numCache>
                <c:formatCode>0.0_ </c:formatCode>
                <c:ptCount val="12"/>
                <c:pt idx="0">
                  <c:v>50</c:v>
                </c:pt>
                <c:pt idx="1">
                  <c:v>250</c:v>
                </c:pt>
                <c:pt idx="2">
                  <c:v>350</c:v>
                </c:pt>
                <c:pt idx="3">
                  <c:v>550</c:v>
                </c:pt>
                <c:pt idx="4">
                  <c:v>750</c:v>
                </c:pt>
                <c:pt idx="5">
                  <c:v>850</c:v>
                </c:pt>
                <c:pt idx="6">
                  <c:v>850</c:v>
                </c:pt>
                <c:pt idx="7">
                  <c:v>850</c:v>
                </c:pt>
                <c:pt idx="8">
                  <c:v>850</c:v>
                </c:pt>
                <c:pt idx="9">
                  <c:v>850</c:v>
                </c:pt>
                <c:pt idx="10">
                  <c:v>#N/A</c:v>
                </c:pt>
                <c:pt idx="11">
                  <c:v>#N/A</c:v>
                </c:pt>
              </c:numCache>
            </c:numRef>
          </c:val>
          <c:smooth val="0"/>
          <c:extLst>
            <c:ext xmlns:c16="http://schemas.microsoft.com/office/drawing/2014/chart" uri="{C3380CC4-5D6E-409C-BE32-E72D297353CC}">
              <c16:uniqueId val="{00000003-942B-4160-8D40-C1C66DE5AB92}"/>
            </c:ext>
          </c:extLst>
        </c:ser>
        <c:ser>
          <c:idx val="6"/>
          <c:order val="2"/>
          <c:tx>
            <c:strRef>
              <c:f>入力例!$B$31</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入力例!$C$31:$N$31</c:f>
              <c:numCache>
                <c:formatCode>0.0_ </c:formatCode>
                <c:ptCount val="12"/>
                <c:pt idx="0">
                  <c:v>30</c:v>
                </c:pt>
                <c:pt idx="1">
                  <c:v>130</c:v>
                </c:pt>
                <c:pt idx="2">
                  <c:v>230</c:v>
                </c:pt>
                <c:pt idx="3">
                  <c:v>350</c:v>
                </c:pt>
                <c:pt idx="4">
                  <c:v>450</c:v>
                </c:pt>
                <c:pt idx="5">
                  <c:v>510</c:v>
                </c:pt>
                <c:pt idx="6">
                  <c:v>570</c:v>
                </c:pt>
                <c:pt idx="7">
                  <c:v>570</c:v>
                </c:pt>
                <c:pt idx="8">
                  <c:v>660</c:v>
                </c:pt>
                <c:pt idx="9">
                  <c:v>850</c:v>
                </c:pt>
                <c:pt idx="10">
                  <c:v>#N/A</c:v>
                </c:pt>
                <c:pt idx="11">
                  <c:v>#N/A</c:v>
                </c:pt>
              </c:numCache>
            </c:numRef>
          </c:val>
          <c:smooth val="0"/>
          <c:extLst>
            <c:ext xmlns:c16="http://schemas.microsoft.com/office/drawing/2014/chart" uri="{C3380CC4-5D6E-409C-BE32-E72D297353CC}">
              <c16:uniqueId val="{00000004-942B-4160-8D40-C1C66DE5AB92}"/>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7.5497513204360919E-4"/>
              <c:y val="0.2900642873643307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valAx>
        <c:axId val="1034748016"/>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p>
            </c:rich>
          </c:tx>
          <c:layout>
            <c:manualLayout>
              <c:xMode val="edge"/>
              <c:yMode val="edge"/>
              <c:x val="0.67146854818110902"/>
              <c:y val="0.1128163424752982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034758096"/>
        <c:crosses val="max"/>
        <c:crossBetween val="between"/>
      </c:valAx>
      <c:catAx>
        <c:axId val="1034758096"/>
        <c:scaling>
          <c:orientation val="minMax"/>
        </c:scaling>
        <c:delete val="1"/>
        <c:axPos val="b"/>
        <c:numFmt formatCode="General" sourceLinked="1"/>
        <c:majorTickMark val="out"/>
        <c:minorTickMark val="none"/>
        <c:tickLblPos val="nextTo"/>
        <c:crossAx val="1034748016"/>
        <c:crosses val="autoZero"/>
        <c:auto val="1"/>
        <c:lblAlgn val="ctr"/>
        <c:lblOffset val="100"/>
        <c:noMultiLvlLbl val="0"/>
      </c:catAx>
      <c:spPr>
        <a:noFill/>
        <a:ln>
          <a:solidFill>
            <a:sysClr val="windowText" lastClr="000000"/>
          </a:solidFill>
        </a:ln>
        <a:effectLst/>
      </c:spPr>
    </c:plotArea>
    <c:legend>
      <c:legendPos val="r"/>
      <c:legendEntry>
        <c:idx val="3"/>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Entry>
      <c:layout>
        <c:manualLayout>
          <c:xMode val="edge"/>
          <c:yMode val="edge"/>
          <c:x val="0.72332019472660902"/>
          <c:y val="7.101246494995804E-2"/>
          <c:w val="0.26107562926582178"/>
          <c:h val="0.77313711061312285"/>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8285849138087"/>
          <c:y val="5.3211405447674755E-2"/>
          <c:w val="0.53630270303794436"/>
          <c:h val="0.51992170864334031"/>
        </c:manualLayout>
      </c:layout>
      <c:areaChart>
        <c:grouping val="standard"/>
        <c:varyColors val="0"/>
        <c:ser>
          <c:idx val="1"/>
          <c:order val="2"/>
          <c:tx>
            <c:strRef>
              <c:f>入力例!$B$10</c:f>
              <c:strCache>
                <c:ptCount val="1"/>
                <c:pt idx="0">
                  <c:v>土場在庫量(m3)</c:v>
                </c:pt>
              </c:strCache>
            </c:strRef>
          </c:tx>
          <c:spPr>
            <a:solidFill>
              <a:srgbClr val="CCECFF"/>
            </a:solidFill>
            <a:ln>
              <a:solidFill>
                <a:schemeClr val="bg1">
                  <a:lumMod val="50000"/>
                </a:schemeClr>
              </a:solidFill>
            </a:ln>
            <a:effectLst/>
          </c:spPr>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入力例!$C$8:$N$8</c:f>
              <c:numCache>
                <c:formatCode>0.0_ </c:formatCode>
                <c:ptCount val="12"/>
                <c:pt idx="0">
                  <c:v>900</c:v>
                </c:pt>
                <c:pt idx="1">
                  <c:v>1900</c:v>
                </c:pt>
                <c:pt idx="2">
                  <c:v>2700</c:v>
                </c:pt>
                <c:pt idx="3">
                  <c:v>3400</c:v>
                </c:pt>
                <c:pt idx="4">
                  <c:v>4100</c:v>
                </c:pt>
                <c:pt idx="5">
                  <c:v>4300</c:v>
                </c:pt>
                <c:pt idx="6">
                  <c:v>4500</c:v>
                </c:pt>
                <c:pt idx="7">
                  <c:v>4800</c:v>
                </c:pt>
                <c:pt idx="8">
                  <c:v>5500</c:v>
                </c:pt>
                <c:pt idx="9">
                  <c:v>6300</c:v>
                </c:pt>
                <c:pt idx="10">
                  <c:v>7100</c:v>
                </c:pt>
                <c:pt idx="11">
                  <c:v>7600</c:v>
                </c:pt>
              </c:numCache>
            </c:numRef>
          </c:val>
          <c:extLst>
            <c:ext xmlns:c16="http://schemas.microsoft.com/office/drawing/2014/chart" uri="{C3380CC4-5D6E-409C-BE32-E72D297353CC}">
              <c16:uniqueId val="{00000000-75DE-45F1-BEAF-992CDB138228}"/>
            </c:ext>
          </c:extLst>
        </c:ser>
        <c:ser>
          <c:idx val="2"/>
          <c:order val="3"/>
          <c:tx>
            <c:v/>
          </c:tx>
          <c:spPr>
            <a:solidFill>
              <a:schemeClr val="bg1"/>
            </a:solidFill>
            <a:ln>
              <a:solidFill>
                <a:schemeClr val="bg1"/>
              </a:solidFill>
            </a:ln>
            <a:effectLst/>
          </c:spPr>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入力例!$C$9:$N$9</c:f>
              <c:numCache>
                <c:formatCode>0.0_ </c:formatCode>
                <c:ptCount val="12"/>
                <c:pt idx="0">
                  <c:v>400</c:v>
                </c:pt>
                <c:pt idx="1">
                  <c:v>400</c:v>
                </c:pt>
                <c:pt idx="2">
                  <c:v>650</c:v>
                </c:pt>
                <c:pt idx="3">
                  <c:v>2150</c:v>
                </c:pt>
                <c:pt idx="4">
                  <c:v>2850</c:v>
                </c:pt>
                <c:pt idx="5">
                  <c:v>3550</c:v>
                </c:pt>
                <c:pt idx="6">
                  <c:v>3750</c:v>
                </c:pt>
                <c:pt idx="7">
                  <c:v>4150</c:v>
                </c:pt>
                <c:pt idx="8">
                  <c:v>4850</c:v>
                </c:pt>
                <c:pt idx="9">
                  <c:v>5550</c:v>
                </c:pt>
                <c:pt idx="10">
                  <c:v>6450</c:v>
                </c:pt>
                <c:pt idx="11">
                  <c:v>7350</c:v>
                </c:pt>
              </c:numCache>
            </c:numRef>
          </c:val>
          <c:extLst>
            <c:ext xmlns:c16="http://schemas.microsoft.com/office/drawing/2014/chart" uri="{C3380CC4-5D6E-409C-BE32-E72D297353CC}">
              <c16:uniqueId val="{00000001-75DE-45F1-BEAF-992CDB138228}"/>
            </c:ext>
          </c:extLst>
        </c:ser>
        <c:dLbls>
          <c:showLegendKey val="0"/>
          <c:showVal val="0"/>
          <c:showCatName val="0"/>
          <c:showSerName val="0"/>
          <c:showPercent val="0"/>
          <c:showBubbleSize val="0"/>
        </c:dLbls>
        <c:axId val="146393119"/>
        <c:axId val="1436097007"/>
      </c:areaChart>
      <c:lineChart>
        <c:grouping val="standard"/>
        <c:varyColors val="0"/>
        <c:ser>
          <c:idx val="0"/>
          <c:order val="0"/>
          <c:tx>
            <c:strRef>
              <c:f>入力例!$B$8</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入力例!$C$8:$N$8</c:f>
              <c:numCache>
                <c:formatCode>0.0_ </c:formatCode>
                <c:ptCount val="12"/>
                <c:pt idx="0">
                  <c:v>900</c:v>
                </c:pt>
                <c:pt idx="1">
                  <c:v>1900</c:v>
                </c:pt>
                <c:pt idx="2">
                  <c:v>2700</c:v>
                </c:pt>
                <c:pt idx="3">
                  <c:v>3400</c:v>
                </c:pt>
                <c:pt idx="4">
                  <c:v>4100</c:v>
                </c:pt>
                <c:pt idx="5">
                  <c:v>4300</c:v>
                </c:pt>
                <c:pt idx="6">
                  <c:v>4500</c:v>
                </c:pt>
                <c:pt idx="7">
                  <c:v>4800</c:v>
                </c:pt>
                <c:pt idx="8">
                  <c:v>5500</c:v>
                </c:pt>
                <c:pt idx="9">
                  <c:v>6300</c:v>
                </c:pt>
                <c:pt idx="10">
                  <c:v>7100</c:v>
                </c:pt>
                <c:pt idx="11">
                  <c:v>7600</c:v>
                </c:pt>
              </c:numCache>
            </c:numRef>
          </c:val>
          <c:smooth val="0"/>
          <c:extLst>
            <c:ext xmlns:c16="http://schemas.microsoft.com/office/drawing/2014/chart" uri="{C3380CC4-5D6E-409C-BE32-E72D297353CC}">
              <c16:uniqueId val="{00000002-75DE-45F1-BEAF-992CDB138228}"/>
            </c:ext>
          </c:extLst>
        </c:ser>
        <c:ser>
          <c:idx val="6"/>
          <c:order val="1"/>
          <c:tx>
            <c:strRef>
              <c:f>入力例!$B$9</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入力例!$C$9:$N$9</c:f>
              <c:numCache>
                <c:formatCode>0.0_ </c:formatCode>
                <c:ptCount val="12"/>
                <c:pt idx="0">
                  <c:v>400</c:v>
                </c:pt>
                <c:pt idx="1">
                  <c:v>400</c:v>
                </c:pt>
                <c:pt idx="2">
                  <c:v>650</c:v>
                </c:pt>
                <c:pt idx="3">
                  <c:v>2150</c:v>
                </c:pt>
                <c:pt idx="4">
                  <c:v>2850</c:v>
                </c:pt>
                <c:pt idx="5">
                  <c:v>3550</c:v>
                </c:pt>
                <c:pt idx="6">
                  <c:v>3750</c:v>
                </c:pt>
                <c:pt idx="7">
                  <c:v>4150</c:v>
                </c:pt>
                <c:pt idx="8">
                  <c:v>4850</c:v>
                </c:pt>
                <c:pt idx="9">
                  <c:v>5550</c:v>
                </c:pt>
                <c:pt idx="10">
                  <c:v>6450</c:v>
                </c:pt>
                <c:pt idx="11">
                  <c:v>7350</c:v>
                </c:pt>
              </c:numCache>
            </c:numRef>
          </c:val>
          <c:smooth val="0"/>
          <c:extLst>
            <c:ext xmlns:c16="http://schemas.microsoft.com/office/drawing/2014/chart" uri="{C3380CC4-5D6E-409C-BE32-E72D297353CC}">
              <c16:uniqueId val="{00000003-75DE-45F1-BEAF-992CDB138228}"/>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1.1626017291863753E-2"/>
              <c:y val="0.3043753335235281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0806337170641409"/>
          <c:y val="0.23320521997604418"/>
          <c:w val="0.28818306589420734"/>
          <c:h val="0.3136112566041388"/>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57583104080459"/>
          <c:y val="6.273725899062027E-2"/>
          <c:w val="0.56150860436522798"/>
          <c:h val="0.51992170864334031"/>
        </c:manualLayout>
      </c:layout>
      <c:barChart>
        <c:barDir val="col"/>
        <c:grouping val="clustered"/>
        <c:varyColors val="0"/>
        <c:ser>
          <c:idx val="3"/>
          <c:order val="0"/>
          <c:tx>
            <c:strRef>
              <c:f>入力例!$B$11</c:f>
              <c:strCache>
                <c:ptCount val="1"/>
                <c:pt idx="0">
                  <c:v>土場在庫期間（日）</c:v>
                </c:pt>
              </c:strCache>
            </c:strRef>
          </c:tx>
          <c:spPr>
            <a:solidFill>
              <a:srgbClr val="FF0000"/>
            </a:solidFill>
            <a:ln>
              <a:solidFill>
                <a:schemeClr val="bg1"/>
              </a:solidFill>
              <a:prstDash val="sysDot"/>
            </a:ln>
            <a:effectLst/>
          </c:spPr>
          <c:invertIfNegative val="0"/>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入力例!$C$11:$N$11</c:f>
              <c:numCache>
                <c:formatCode>0.0_);[Red]\(0.0\)</c:formatCode>
                <c:ptCount val="12"/>
                <c:pt idx="0">
                  <c:v>37.5</c:v>
                </c:pt>
                <c:pt idx="1">
                  <c:v>#N/A</c:v>
                </c:pt>
                <c:pt idx="2">
                  <c:v>246</c:v>
                </c:pt>
                <c:pt idx="3">
                  <c:v>25</c:v>
                </c:pt>
                <c:pt idx="4">
                  <c:v>53.6</c:v>
                </c:pt>
                <c:pt idx="5">
                  <c:v>32.1</c:v>
                </c:pt>
                <c:pt idx="6">
                  <c:v>112.5</c:v>
                </c:pt>
                <c:pt idx="7">
                  <c:v>48.8</c:v>
                </c:pt>
                <c:pt idx="8">
                  <c:v>27.9</c:v>
                </c:pt>
                <c:pt idx="9">
                  <c:v>32.1</c:v>
                </c:pt>
                <c:pt idx="10">
                  <c:v>21.7</c:v>
                </c:pt>
                <c:pt idx="11">
                  <c:v>8.3000000000000007</c:v>
                </c:pt>
              </c:numCache>
            </c:numRef>
          </c:val>
          <c:extLst>
            <c:ext xmlns:c16="http://schemas.microsoft.com/office/drawing/2014/chart" uri="{C3380CC4-5D6E-409C-BE32-E72D297353CC}">
              <c16:uniqueId val="{00000000-B9A8-4FBF-85D7-279EE1CE635F}"/>
            </c:ext>
          </c:extLst>
        </c:ser>
        <c:dLbls>
          <c:showLegendKey val="0"/>
          <c:showVal val="0"/>
          <c:showCatName val="0"/>
          <c:showSerName val="0"/>
          <c:showPercent val="0"/>
          <c:showBubbleSize val="0"/>
        </c:dLbls>
        <c:gapWidth val="150"/>
        <c:axId val="146393119"/>
        <c:axId val="1436097007"/>
      </c:barChart>
      <c:lineChart>
        <c:grouping val="standard"/>
        <c:varyColors val="0"/>
        <c:ser>
          <c:idx val="0"/>
          <c:order val="1"/>
          <c:tx>
            <c:strRef>
              <c:f>入力例!$B$12</c:f>
              <c:strCache>
                <c:ptCount val="1"/>
                <c:pt idx="0">
                  <c:v>搬出量＝０のため算出できない</c:v>
                </c:pt>
              </c:strCache>
            </c:strRef>
          </c:tx>
          <c:spPr>
            <a:ln w="28575" cap="rnd">
              <a:noFill/>
              <a:round/>
            </a:ln>
            <a:effectLst/>
          </c:spPr>
          <c:marker>
            <c:symbol val="x"/>
            <c:size val="10"/>
            <c:spPr>
              <a:noFill/>
              <a:ln w="22225">
                <a:solidFill>
                  <a:srgbClr val="FF0000"/>
                </a:solidFill>
              </a:ln>
              <a:effectLst/>
            </c:spPr>
          </c:marker>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入力例!$C$12:$N$12</c:f>
              <c:numCache>
                <c:formatCode>0.0_);[Red]\(0.0\)</c:formatCode>
                <c:ptCount val="12"/>
                <c:pt idx="0">
                  <c:v>#N/A</c:v>
                </c:pt>
                <c:pt idx="1">
                  <c:v>1</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B9A8-4FBF-85D7-279EE1CE635F}"/>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endParaRPr lang="en-US" baseline="30000"/>
              </a:p>
            </c:rich>
          </c:tx>
          <c:layout>
            <c:manualLayout>
              <c:xMode val="edge"/>
              <c:yMode val="edge"/>
              <c:x val="1.1625969771117921E-2"/>
              <c:y val="8.4938201118220757E-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4583967366605886"/>
          <c:y val="0.10090909431853555"/>
          <c:w val="0.22774897977136802"/>
          <c:h val="0.421905272672039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33276903210983"/>
          <c:y val="5.3211457161477162E-2"/>
          <c:w val="0.46416555902741397"/>
          <c:h val="0.51992170864334031"/>
        </c:manualLayout>
      </c:layout>
      <c:areaChart>
        <c:grouping val="standard"/>
        <c:varyColors val="0"/>
        <c:ser>
          <c:idx val="1"/>
          <c:order val="3"/>
          <c:tx>
            <c:strRef>
              <c:f>入力例!$B$10</c:f>
              <c:strCache>
                <c:ptCount val="1"/>
                <c:pt idx="0">
                  <c:v>土場在庫量(m3)</c:v>
                </c:pt>
              </c:strCache>
            </c:strRef>
          </c:tx>
          <c:spPr>
            <a:solidFill>
              <a:srgbClr val="CCECFF"/>
            </a:solidFill>
            <a:ln>
              <a:solidFill>
                <a:schemeClr val="bg1">
                  <a:lumMod val="50000"/>
                </a:schemeClr>
              </a:solidFill>
            </a:ln>
            <a:effectLst/>
          </c:spPr>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入力例!$C$8:$N$8</c:f>
              <c:numCache>
                <c:formatCode>0.0_ </c:formatCode>
                <c:ptCount val="12"/>
                <c:pt idx="0">
                  <c:v>900</c:v>
                </c:pt>
                <c:pt idx="1">
                  <c:v>1900</c:v>
                </c:pt>
                <c:pt idx="2">
                  <c:v>2700</c:v>
                </c:pt>
                <c:pt idx="3">
                  <c:v>3400</c:v>
                </c:pt>
                <c:pt idx="4">
                  <c:v>4100</c:v>
                </c:pt>
                <c:pt idx="5">
                  <c:v>4300</c:v>
                </c:pt>
                <c:pt idx="6">
                  <c:v>4500</c:v>
                </c:pt>
                <c:pt idx="7">
                  <c:v>4800</c:v>
                </c:pt>
                <c:pt idx="8">
                  <c:v>5500</c:v>
                </c:pt>
                <c:pt idx="9">
                  <c:v>6300</c:v>
                </c:pt>
                <c:pt idx="10">
                  <c:v>7100</c:v>
                </c:pt>
                <c:pt idx="11">
                  <c:v>7600</c:v>
                </c:pt>
              </c:numCache>
            </c:numRef>
          </c:val>
          <c:extLst>
            <c:ext xmlns:c16="http://schemas.microsoft.com/office/drawing/2014/chart" uri="{C3380CC4-5D6E-409C-BE32-E72D297353CC}">
              <c16:uniqueId val="{00000000-942B-4160-8D40-C1C66DE5AB92}"/>
            </c:ext>
          </c:extLst>
        </c:ser>
        <c:ser>
          <c:idx val="2"/>
          <c:order val="4"/>
          <c:tx>
            <c:v/>
          </c:tx>
          <c:spPr>
            <a:solidFill>
              <a:schemeClr val="bg1"/>
            </a:solidFill>
            <a:ln>
              <a:solidFill>
                <a:schemeClr val="bg1"/>
              </a:solidFill>
            </a:ln>
            <a:effectLst/>
          </c:spPr>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入力例!$C$9:$N$9</c:f>
              <c:numCache>
                <c:formatCode>0.0_ </c:formatCode>
                <c:ptCount val="12"/>
                <c:pt idx="0">
                  <c:v>400</c:v>
                </c:pt>
                <c:pt idx="1">
                  <c:v>400</c:v>
                </c:pt>
                <c:pt idx="2">
                  <c:v>650</c:v>
                </c:pt>
                <c:pt idx="3">
                  <c:v>2150</c:v>
                </c:pt>
                <c:pt idx="4">
                  <c:v>2850</c:v>
                </c:pt>
                <c:pt idx="5">
                  <c:v>3550</c:v>
                </c:pt>
                <c:pt idx="6">
                  <c:v>3750</c:v>
                </c:pt>
                <c:pt idx="7">
                  <c:v>4150</c:v>
                </c:pt>
                <c:pt idx="8">
                  <c:v>4850</c:v>
                </c:pt>
                <c:pt idx="9">
                  <c:v>5550</c:v>
                </c:pt>
                <c:pt idx="10">
                  <c:v>6450</c:v>
                </c:pt>
                <c:pt idx="11">
                  <c:v>7350</c:v>
                </c:pt>
              </c:numCache>
            </c:numRef>
          </c:val>
          <c:extLst>
            <c:ext xmlns:c16="http://schemas.microsoft.com/office/drawing/2014/chart" uri="{C3380CC4-5D6E-409C-BE32-E72D297353CC}">
              <c16:uniqueId val="{00000001-942B-4160-8D40-C1C66DE5AB92}"/>
            </c:ext>
          </c:extLst>
        </c:ser>
        <c:dLbls>
          <c:showLegendKey val="0"/>
          <c:showVal val="0"/>
          <c:showCatName val="0"/>
          <c:showSerName val="0"/>
          <c:showPercent val="0"/>
          <c:showBubbleSize val="0"/>
        </c:dLbls>
        <c:axId val="146393119"/>
        <c:axId val="1436097007"/>
      </c:areaChart>
      <c:barChart>
        <c:barDir val="col"/>
        <c:grouping val="clustered"/>
        <c:varyColors val="0"/>
        <c:ser>
          <c:idx val="3"/>
          <c:order val="5"/>
          <c:tx>
            <c:strRef>
              <c:f>入力例!$B$11</c:f>
              <c:strCache>
                <c:ptCount val="1"/>
                <c:pt idx="0">
                  <c:v>土場在庫期間（日）</c:v>
                </c:pt>
              </c:strCache>
            </c:strRef>
          </c:tx>
          <c:spPr>
            <a:solidFill>
              <a:srgbClr val="FF99CC"/>
            </a:solidFill>
            <a:ln>
              <a:solidFill>
                <a:schemeClr val="bg1"/>
              </a:solidFill>
              <a:prstDash val="sysDot"/>
            </a:ln>
            <a:effectLst/>
          </c:spPr>
          <c:invertIfNegative val="0"/>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入力例!$C$11:$N$11</c:f>
              <c:numCache>
                <c:formatCode>0.0_);[Red]\(0.0\)</c:formatCode>
                <c:ptCount val="12"/>
                <c:pt idx="0">
                  <c:v>37.5</c:v>
                </c:pt>
                <c:pt idx="1">
                  <c:v>#N/A</c:v>
                </c:pt>
                <c:pt idx="2">
                  <c:v>246</c:v>
                </c:pt>
                <c:pt idx="3">
                  <c:v>25</c:v>
                </c:pt>
                <c:pt idx="4">
                  <c:v>53.6</c:v>
                </c:pt>
                <c:pt idx="5">
                  <c:v>32.1</c:v>
                </c:pt>
                <c:pt idx="6">
                  <c:v>112.5</c:v>
                </c:pt>
                <c:pt idx="7">
                  <c:v>48.8</c:v>
                </c:pt>
                <c:pt idx="8">
                  <c:v>27.9</c:v>
                </c:pt>
                <c:pt idx="9">
                  <c:v>32.1</c:v>
                </c:pt>
                <c:pt idx="10">
                  <c:v>21.7</c:v>
                </c:pt>
                <c:pt idx="11">
                  <c:v>8.3000000000000007</c:v>
                </c:pt>
              </c:numCache>
            </c:numRef>
          </c:val>
          <c:extLst>
            <c:ext xmlns:c16="http://schemas.microsoft.com/office/drawing/2014/chart" uri="{C3380CC4-5D6E-409C-BE32-E72D297353CC}">
              <c16:uniqueId val="{00000002-942B-4160-8D40-C1C66DE5AB92}"/>
            </c:ext>
          </c:extLst>
        </c:ser>
        <c:dLbls>
          <c:showLegendKey val="0"/>
          <c:showVal val="0"/>
          <c:showCatName val="0"/>
          <c:showSerName val="0"/>
          <c:showPercent val="0"/>
          <c:showBubbleSize val="0"/>
        </c:dLbls>
        <c:gapWidth val="150"/>
        <c:axId val="1034758096"/>
        <c:axId val="1034748016"/>
      </c:barChart>
      <c:lineChart>
        <c:grouping val="standard"/>
        <c:varyColors val="0"/>
        <c:ser>
          <c:idx val="4"/>
          <c:order val="0"/>
          <c:tx>
            <c:strRef>
              <c:f>入力例!$B$12</c:f>
              <c:strCache>
                <c:ptCount val="1"/>
                <c:pt idx="0">
                  <c:v>搬出量＝０のため算出できない</c:v>
                </c:pt>
              </c:strCache>
            </c:strRef>
          </c:tx>
          <c:spPr>
            <a:ln w="28575" cap="rnd">
              <a:noFill/>
              <a:round/>
            </a:ln>
            <a:effectLst/>
          </c:spPr>
          <c:marker>
            <c:symbol val="x"/>
            <c:size val="10"/>
            <c:spPr>
              <a:noFill/>
              <a:ln w="22225">
                <a:solidFill>
                  <a:srgbClr val="FF33CC"/>
                </a:solidFill>
              </a:ln>
              <a:effectLst/>
            </c:spPr>
          </c:marker>
          <c:dPt>
            <c:idx val="1"/>
            <c:marker>
              <c:symbol val="x"/>
              <c:size val="10"/>
              <c:spPr>
                <a:noFill/>
                <a:ln w="22225">
                  <a:solidFill>
                    <a:srgbClr val="FF33CC"/>
                  </a:solidFill>
                </a:ln>
                <a:effectLst/>
              </c:spPr>
            </c:marker>
            <c:bubble3D val="0"/>
            <c:spPr>
              <a:ln w="28575" cap="rnd">
                <a:noFill/>
                <a:round/>
              </a:ln>
              <a:effectLst/>
            </c:spPr>
            <c:extLst>
              <c:ext xmlns:c16="http://schemas.microsoft.com/office/drawing/2014/chart" uri="{C3380CC4-5D6E-409C-BE32-E72D297353CC}">
                <c16:uniqueId val="{00000006-942B-4160-8D40-C1C66DE5AB92}"/>
              </c:ext>
            </c:extLst>
          </c:dPt>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入力例!$C$12:$N$12</c:f>
              <c:numCache>
                <c:formatCode>0.0_);[Red]\(0.0\)</c:formatCode>
                <c:ptCount val="12"/>
                <c:pt idx="0">
                  <c:v>#N/A</c:v>
                </c:pt>
                <c:pt idx="1">
                  <c:v>1</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5-942B-4160-8D40-C1C66DE5AB92}"/>
            </c:ext>
          </c:extLst>
        </c:ser>
        <c:ser>
          <c:idx val="0"/>
          <c:order val="1"/>
          <c:tx>
            <c:strRef>
              <c:f>入力例!$B$8</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入力例!$C$8:$N$8</c:f>
              <c:numCache>
                <c:formatCode>0.0_ </c:formatCode>
                <c:ptCount val="12"/>
                <c:pt idx="0">
                  <c:v>900</c:v>
                </c:pt>
                <c:pt idx="1">
                  <c:v>1900</c:v>
                </c:pt>
                <c:pt idx="2">
                  <c:v>2700</c:v>
                </c:pt>
                <c:pt idx="3">
                  <c:v>3400</c:v>
                </c:pt>
                <c:pt idx="4">
                  <c:v>4100</c:v>
                </c:pt>
                <c:pt idx="5">
                  <c:v>4300</c:v>
                </c:pt>
                <c:pt idx="6">
                  <c:v>4500</c:v>
                </c:pt>
                <c:pt idx="7">
                  <c:v>4800</c:v>
                </c:pt>
                <c:pt idx="8">
                  <c:v>5500</c:v>
                </c:pt>
                <c:pt idx="9">
                  <c:v>6300</c:v>
                </c:pt>
                <c:pt idx="10">
                  <c:v>7100</c:v>
                </c:pt>
                <c:pt idx="11">
                  <c:v>7600</c:v>
                </c:pt>
              </c:numCache>
            </c:numRef>
          </c:val>
          <c:smooth val="0"/>
          <c:extLst>
            <c:ext xmlns:c16="http://schemas.microsoft.com/office/drawing/2014/chart" uri="{C3380CC4-5D6E-409C-BE32-E72D297353CC}">
              <c16:uniqueId val="{00000003-942B-4160-8D40-C1C66DE5AB92}"/>
            </c:ext>
          </c:extLst>
        </c:ser>
        <c:ser>
          <c:idx val="6"/>
          <c:order val="2"/>
          <c:tx>
            <c:strRef>
              <c:f>入力例!$B$9</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strRef>
              <c:f>入力例!$C$5:$N$5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入力例!$C$9:$N$9</c:f>
              <c:numCache>
                <c:formatCode>0.0_ </c:formatCode>
                <c:ptCount val="12"/>
                <c:pt idx="0">
                  <c:v>400</c:v>
                </c:pt>
                <c:pt idx="1">
                  <c:v>400</c:v>
                </c:pt>
                <c:pt idx="2">
                  <c:v>650</c:v>
                </c:pt>
                <c:pt idx="3">
                  <c:v>2150</c:v>
                </c:pt>
                <c:pt idx="4">
                  <c:v>2850</c:v>
                </c:pt>
                <c:pt idx="5">
                  <c:v>3550</c:v>
                </c:pt>
                <c:pt idx="6">
                  <c:v>3750</c:v>
                </c:pt>
                <c:pt idx="7">
                  <c:v>4150</c:v>
                </c:pt>
                <c:pt idx="8">
                  <c:v>4850</c:v>
                </c:pt>
                <c:pt idx="9">
                  <c:v>5550</c:v>
                </c:pt>
                <c:pt idx="10">
                  <c:v>6450</c:v>
                </c:pt>
                <c:pt idx="11">
                  <c:v>7350</c:v>
                </c:pt>
              </c:numCache>
            </c:numRef>
          </c:val>
          <c:smooth val="0"/>
          <c:extLst>
            <c:ext xmlns:c16="http://schemas.microsoft.com/office/drawing/2014/chart" uri="{C3380CC4-5D6E-409C-BE32-E72D297353CC}">
              <c16:uniqueId val="{00000004-942B-4160-8D40-C1C66DE5AB92}"/>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7.5497513204360919E-4"/>
              <c:y val="0.2900642873643307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valAx>
        <c:axId val="1034748016"/>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p>
            </c:rich>
          </c:tx>
          <c:layout>
            <c:manualLayout>
              <c:xMode val="edge"/>
              <c:yMode val="edge"/>
              <c:x val="0.67146854818110902"/>
              <c:y val="0.1128163424752982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034758096"/>
        <c:crosses val="max"/>
        <c:crossBetween val="between"/>
      </c:valAx>
      <c:catAx>
        <c:axId val="1034758096"/>
        <c:scaling>
          <c:orientation val="minMax"/>
        </c:scaling>
        <c:delete val="1"/>
        <c:axPos val="b"/>
        <c:numFmt formatCode="General" sourceLinked="1"/>
        <c:majorTickMark val="out"/>
        <c:minorTickMark val="none"/>
        <c:tickLblPos val="nextTo"/>
        <c:crossAx val="1034748016"/>
        <c:crosses val="autoZero"/>
        <c:auto val="1"/>
        <c:lblAlgn val="ctr"/>
        <c:lblOffset val="100"/>
        <c:noMultiLvlLbl val="0"/>
      </c:catAx>
      <c:spPr>
        <a:noFill/>
        <a:ln>
          <a:solidFill>
            <a:sysClr val="windowText" lastClr="000000"/>
          </a:solidFill>
        </a:ln>
        <a:effectLst/>
      </c:spPr>
    </c:plotArea>
    <c:legend>
      <c:legendPos val="r"/>
      <c:legendEntry>
        <c:idx val="3"/>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Entry>
      <c:layout>
        <c:manualLayout>
          <c:xMode val="edge"/>
          <c:yMode val="edge"/>
          <c:x val="0.72332019472660902"/>
          <c:y val="7.101246494995804E-2"/>
          <c:w val="0.26107562926582178"/>
          <c:h val="0.77313711061312285"/>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8285849138087"/>
          <c:y val="5.3211405447674755E-2"/>
          <c:w val="0.53630270303794436"/>
          <c:h val="0.51992170864334031"/>
        </c:manualLayout>
      </c:layout>
      <c:areaChart>
        <c:grouping val="standard"/>
        <c:varyColors val="0"/>
        <c:ser>
          <c:idx val="1"/>
          <c:order val="2"/>
          <c:tx>
            <c:strRef>
              <c:f>入力例!$B$32</c:f>
              <c:strCache>
                <c:ptCount val="1"/>
                <c:pt idx="0">
                  <c:v>土場在庫量(m3)</c:v>
                </c:pt>
              </c:strCache>
            </c:strRef>
          </c:tx>
          <c:spPr>
            <a:solidFill>
              <a:srgbClr val="CCECFF"/>
            </a:solidFill>
            <a:ln>
              <a:solidFill>
                <a:schemeClr val="bg1">
                  <a:lumMod val="50000"/>
                </a:schemeClr>
              </a:solidFill>
            </a:ln>
            <a:effectLst/>
          </c:spPr>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入力例!$C$30:$N$30</c:f>
              <c:numCache>
                <c:formatCode>0.0_ </c:formatCode>
                <c:ptCount val="12"/>
                <c:pt idx="0">
                  <c:v>50</c:v>
                </c:pt>
                <c:pt idx="1">
                  <c:v>250</c:v>
                </c:pt>
                <c:pt idx="2">
                  <c:v>350</c:v>
                </c:pt>
                <c:pt idx="3">
                  <c:v>550</c:v>
                </c:pt>
                <c:pt idx="4">
                  <c:v>750</c:v>
                </c:pt>
                <c:pt idx="5">
                  <c:v>850</c:v>
                </c:pt>
                <c:pt idx="6">
                  <c:v>850</c:v>
                </c:pt>
                <c:pt idx="7">
                  <c:v>850</c:v>
                </c:pt>
                <c:pt idx="8">
                  <c:v>850</c:v>
                </c:pt>
                <c:pt idx="9">
                  <c:v>850</c:v>
                </c:pt>
                <c:pt idx="10">
                  <c:v>#N/A</c:v>
                </c:pt>
                <c:pt idx="11">
                  <c:v>#N/A</c:v>
                </c:pt>
              </c:numCache>
            </c:numRef>
          </c:val>
          <c:extLst>
            <c:ext xmlns:c16="http://schemas.microsoft.com/office/drawing/2014/chart" uri="{C3380CC4-5D6E-409C-BE32-E72D297353CC}">
              <c16:uniqueId val="{00000000-F3A7-4C1F-9801-783259076952}"/>
            </c:ext>
          </c:extLst>
        </c:ser>
        <c:ser>
          <c:idx val="2"/>
          <c:order val="3"/>
          <c:tx>
            <c:v/>
          </c:tx>
          <c:spPr>
            <a:solidFill>
              <a:schemeClr val="bg1"/>
            </a:solidFill>
            <a:ln>
              <a:solidFill>
                <a:schemeClr val="bg1"/>
              </a:solidFill>
            </a:ln>
            <a:effectLst/>
          </c:spPr>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入力例!$C$31:$N$31</c:f>
              <c:numCache>
                <c:formatCode>0.0_ </c:formatCode>
                <c:ptCount val="12"/>
                <c:pt idx="0">
                  <c:v>30</c:v>
                </c:pt>
                <c:pt idx="1">
                  <c:v>130</c:v>
                </c:pt>
                <c:pt idx="2">
                  <c:v>230</c:v>
                </c:pt>
                <c:pt idx="3">
                  <c:v>350</c:v>
                </c:pt>
                <c:pt idx="4">
                  <c:v>450</c:v>
                </c:pt>
                <c:pt idx="5">
                  <c:v>510</c:v>
                </c:pt>
                <c:pt idx="6">
                  <c:v>570</c:v>
                </c:pt>
                <c:pt idx="7">
                  <c:v>570</c:v>
                </c:pt>
                <c:pt idx="8">
                  <c:v>660</c:v>
                </c:pt>
                <c:pt idx="9">
                  <c:v>850</c:v>
                </c:pt>
                <c:pt idx="10">
                  <c:v>#N/A</c:v>
                </c:pt>
                <c:pt idx="11">
                  <c:v>#N/A</c:v>
                </c:pt>
              </c:numCache>
            </c:numRef>
          </c:val>
          <c:extLst>
            <c:ext xmlns:c16="http://schemas.microsoft.com/office/drawing/2014/chart" uri="{C3380CC4-5D6E-409C-BE32-E72D297353CC}">
              <c16:uniqueId val="{00000001-F3A7-4C1F-9801-783259076952}"/>
            </c:ext>
          </c:extLst>
        </c:ser>
        <c:dLbls>
          <c:showLegendKey val="0"/>
          <c:showVal val="0"/>
          <c:showCatName val="0"/>
          <c:showSerName val="0"/>
          <c:showPercent val="0"/>
          <c:showBubbleSize val="0"/>
        </c:dLbls>
        <c:axId val="146393119"/>
        <c:axId val="1436097007"/>
      </c:areaChart>
      <c:lineChart>
        <c:grouping val="standard"/>
        <c:varyColors val="0"/>
        <c:ser>
          <c:idx val="0"/>
          <c:order val="0"/>
          <c:tx>
            <c:strRef>
              <c:f>入力例!$B$30</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入力例!$C$30:$N$30</c:f>
              <c:numCache>
                <c:formatCode>0.0_ </c:formatCode>
                <c:ptCount val="12"/>
                <c:pt idx="0">
                  <c:v>50</c:v>
                </c:pt>
                <c:pt idx="1">
                  <c:v>250</c:v>
                </c:pt>
                <c:pt idx="2">
                  <c:v>350</c:v>
                </c:pt>
                <c:pt idx="3">
                  <c:v>550</c:v>
                </c:pt>
                <c:pt idx="4">
                  <c:v>750</c:v>
                </c:pt>
                <c:pt idx="5">
                  <c:v>850</c:v>
                </c:pt>
                <c:pt idx="6">
                  <c:v>850</c:v>
                </c:pt>
                <c:pt idx="7">
                  <c:v>850</c:v>
                </c:pt>
                <c:pt idx="8">
                  <c:v>850</c:v>
                </c:pt>
                <c:pt idx="9">
                  <c:v>850</c:v>
                </c:pt>
                <c:pt idx="10">
                  <c:v>#N/A</c:v>
                </c:pt>
                <c:pt idx="11">
                  <c:v>#N/A</c:v>
                </c:pt>
              </c:numCache>
            </c:numRef>
          </c:val>
          <c:smooth val="0"/>
          <c:extLst>
            <c:ext xmlns:c16="http://schemas.microsoft.com/office/drawing/2014/chart" uri="{C3380CC4-5D6E-409C-BE32-E72D297353CC}">
              <c16:uniqueId val="{00000002-F3A7-4C1F-9801-783259076952}"/>
            </c:ext>
          </c:extLst>
        </c:ser>
        <c:ser>
          <c:idx val="6"/>
          <c:order val="1"/>
          <c:tx>
            <c:strRef>
              <c:f>入力例!$B$31</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strRef>
              <c:f>入力例!$C$27:$N$27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入力例!$C$31:$N$31</c:f>
              <c:numCache>
                <c:formatCode>0.0_ </c:formatCode>
                <c:ptCount val="12"/>
                <c:pt idx="0">
                  <c:v>30</c:v>
                </c:pt>
                <c:pt idx="1">
                  <c:v>130</c:v>
                </c:pt>
                <c:pt idx="2">
                  <c:v>230</c:v>
                </c:pt>
                <c:pt idx="3">
                  <c:v>350</c:v>
                </c:pt>
                <c:pt idx="4">
                  <c:v>450</c:v>
                </c:pt>
                <c:pt idx="5">
                  <c:v>510</c:v>
                </c:pt>
                <c:pt idx="6">
                  <c:v>570</c:v>
                </c:pt>
                <c:pt idx="7">
                  <c:v>570</c:v>
                </c:pt>
                <c:pt idx="8">
                  <c:v>660</c:v>
                </c:pt>
                <c:pt idx="9">
                  <c:v>850</c:v>
                </c:pt>
                <c:pt idx="10">
                  <c:v>#N/A</c:v>
                </c:pt>
                <c:pt idx="11">
                  <c:v>#N/A</c:v>
                </c:pt>
              </c:numCache>
            </c:numRef>
          </c:val>
          <c:smooth val="0"/>
          <c:extLst>
            <c:ext xmlns:c16="http://schemas.microsoft.com/office/drawing/2014/chart" uri="{C3380CC4-5D6E-409C-BE32-E72D297353CC}">
              <c16:uniqueId val="{00000003-F3A7-4C1F-9801-783259076952}"/>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1.1626017291863753E-2"/>
              <c:y val="0.3043753335235281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0806337170641409"/>
          <c:y val="0.23320521997604418"/>
          <c:w val="0.28818306589420734"/>
          <c:h val="0.3136112566041388"/>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33276903210983"/>
          <c:y val="5.3211457161477162E-2"/>
          <c:w val="0.46416555902741397"/>
          <c:h val="0.51992170864334031"/>
        </c:manualLayout>
      </c:layout>
      <c:areaChart>
        <c:grouping val="standard"/>
        <c:varyColors val="0"/>
        <c:ser>
          <c:idx val="1"/>
          <c:order val="3"/>
          <c:tx>
            <c:strRef>
              <c:f>使い方!$B$32</c:f>
              <c:strCache>
                <c:ptCount val="1"/>
                <c:pt idx="0">
                  <c:v>土場在庫量(m3)</c:v>
                </c:pt>
              </c:strCache>
            </c:strRef>
          </c:tx>
          <c:spPr>
            <a:solidFill>
              <a:srgbClr val="CCECFF"/>
            </a:solidFill>
            <a:ln>
              <a:solidFill>
                <a:schemeClr val="bg1">
                  <a:lumMod val="50000"/>
                </a:schemeClr>
              </a:solidFill>
            </a:ln>
            <a:effectLst/>
          </c:spPr>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使い方!$C$30:$N$30</c:f>
              <c:numCache>
                <c:formatCode>0.0_ </c:formatCode>
                <c:ptCount val="12"/>
                <c:pt idx="0">
                  <c:v>50</c:v>
                </c:pt>
                <c:pt idx="1">
                  <c:v>250</c:v>
                </c:pt>
                <c:pt idx="2">
                  <c:v>350</c:v>
                </c:pt>
                <c:pt idx="3">
                  <c:v>550</c:v>
                </c:pt>
                <c:pt idx="4">
                  <c:v>750</c:v>
                </c:pt>
                <c:pt idx="5">
                  <c:v>850</c:v>
                </c:pt>
                <c:pt idx="6">
                  <c:v>850</c:v>
                </c:pt>
                <c:pt idx="7">
                  <c:v>850</c:v>
                </c:pt>
                <c:pt idx="8">
                  <c:v>850</c:v>
                </c:pt>
                <c:pt idx="9">
                  <c:v>850</c:v>
                </c:pt>
                <c:pt idx="10">
                  <c:v>#N/A</c:v>
                </c:pt>
                <c:pt idx="11">
                  <c:v>#N/A</c:v>
                </c:pt>
              </c:numCache>
            </c:numRef>
          </c:val>
          <c:extLst>
            <c:ext xmlns:c16="http://schemas.microsoft.com/office/drawing/2014/chart" uri="{C3380CC4-5D6E-409C-BE32-E72D297353CC}">
              <c16:uniqueId val="{00000000-F448-489B-82CE-34A54524418C}"/>
            </c:ext>
          </c:extLst>
        </c:ser>
        <c:ser>
          <c:idx val="2"/>
          <c:order val="4"/>
          <c:tx>
            <c:v/>
          </c:tx>
          <c:spPr>
            <a:solidFill>
              <a:schemeClr val="bg1"/>
            </a:solidFill>
            <a:ln>
              <a:solidFill>
                <a:schemeClr val="bg1"/>
              </a:solidFill>
            </a:ln>
            <a:effectLst/>
          </c:spPr>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使い方!$C$31:$N$31</c:f>
              <c:numCache>
                <c:formatCode>0.0_ </c:formatCode>
                <c:ptCount val="12"/>
                <c:pt idx="0">
                  <c:v>30</c:v>
                </c:pt>
                <c:pt idx="1">
                  <c:v>130</c:v>
                </c:pt>
                <c:pt idx="2">
                  <c:v>230</c:v>
                </c:pt>
                <c:pt idx="3">
                  <c:v>350</c:v>
                </c:pt>
                <c:pt idx="4">
                  <c:v>450</c:v>
                </c:pt>
                <c:pt idx="5">
                  <c:v>510</c:v>
                </c:pt>
                <c:pt idx="6">
                  <c:v>570</c:v>
                </c:pt>
                <c:pt idx="7">
                  <c:v>570</c:v>
                </c:pt>
                <c:pt idx="8">
                  <c:v>660</c:v>
                </c:pt>
                <c:pt idx="9">
                  <c:v>850</c:v>
                </c:pt>
                <c:pt idx="10">
                  <c:v>#N/A</c:v>
                </c:pt>
                <c:pt idx="11">
                  <c:v>#N/A</c:v>
                </c:pt>
              </c:numCache>
            </c:numRef>
          </c:val>
          <c:extLst>
            <c:ext xmlns:c16="http://schemas.microsoft.com/office/drawing/2014/chart" uri="{C3380CC4-5D6E-409C-BE32-E72D297353CC}">
              <c16:uniqueId val="{00000001-F448-489B-82CE-34A54524418C}"/>
            </c:ext>
          </c:extLst>
        </c:ser>
        <c:dLbls>
          <c:showLegendKey val="0"/>
          <c:showVal val="0"/>
          <c:showCatName val="0"/>
          <c:showSerName val="0"/>
          <c:showPercent val="0"/>
          <c:showBubbleSize val="0"/>
        </c:dLbls>
        <c:axId val="146393119"/>
        <c:axId val="1436097007"/>
      </c:areaChart>
      <c:barChart>
        <c:barDir val="col"/>
        <c:grouping val="clustered"/>
        <c:varyColors val="0"/>
        <c:ser>
          <c:idx val="3"/>
          <c:order val="5"/>
          <c:tx>
            <c:strRef>
              <c:f>使い方!$B$33</c:f>
              <c:strCache>
                <c:ptCount val="1"/>
                <c:pt idx="0">
                  <c:v>土場在庫期間（日）</c:v>
                </c:pt>
              </c:strCache>
            </c:strRef>
          </c:tx>
          <c:spPr>
            <a:solidFill>
              <a:srgbClr val="FF99CC"/>
            </a:solidFill>
            <a:ln>
              <a:solidFill>
                <a:schemeClr val="bg1"/>
              </a:solidFill>
              <a:prstDash val="sysDot"/>
            </a:ln>
            <a:effectLst/>
          </c:spPr>
          <c:invertIfNegative val="0"/>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使い方!$C$33:$N$33</c:f>
              <c:numCache>
                <c:formatCode>0.0_);[Red]\(0.0\)</c:formatCode>
                <c:ptCount val="12"/>
                <c:pt idx="0">
                  <c:v>4.7</c:v>
                </c:pt>
                <c:pt idx="1">
                  <c:v>8.4</c:v>
                </c:pt>
                <c:pt idx="2">
                  <c:v>8.4</c:v>
                </c:pt>
                <c:pt idx="3">
                  <c:v>11.7</c:v>
                </c:pt>
                <c:pt idx="4">
                  <c:v>21</c:v>
                </c:pt>
                <c:pt idx="5">
                  <c:v>39.700000000000003</c:v>
                </c:pt>
                <c:pt idx="6">
                  <c:v>32.700000000000003</c:v>
                </c:pt>
                <c:pt idx="7">
                  <c:v>#N/A</c:v>
                </c:pt>
                <c:pt idx="8">
                  <c:v>14.8</c:v>
                </c:pt>
                <c:pt idx="9">
                  <c:v>0</c:v>
                </c:pt>
                <c:pt idx="10">
                  <c:v>#N/A</c:v>
                </c:pt>
                <c:pt idx="11">
                  <c:v>#N/A</c:v>
                </c:pt>
              </c:numCache>
            </c:numRef>
          </c:val>
          <c:extLst>
            <c:ext xmlns:c16="http://schemas.microsoft.com/office/drawing/2014/chart" uri="{C3380CC4-5D6E-409C-BE32-E72D297353CC}">
              <c16:uniqueId val="{00000002-F448-489B-82CE-34A54524418C}"/>
            </c:ext>
          </c:extLst>
        </c:ser>
        <c:dLbls>
          <c:showLegendKey val="0"/>
          <c:showVal val="0"/>
          <c:showCatName val="0"/>
          <c:showSerName val="0"/>
          <c:showPercent val="0"/>
          <c:showBubbleSize val="0"/>
        </c:dLbls>
        <c:gapWidth val="150"/>
        <c:axId val="1034758096"/>
        <c:axId val="1034748016"/>
      </c:barChart>
      <c:lineChart>
        <c:grouping val="standard"/>
        <c:varyColors val="0"/>
        <c:ser>
          <c:idx val="4"/>
          <c:order val="0"/>
          <c:tx>
            <c:strRef>
              <c:f>使い方!$B$34</c:f>
              <c:strCache>
                <c:ptCount val="1"/>
                <c:pt idx="0">
                  <c:v>搬出量＝０のため算出できない</c:v>
                </c:pt>
              </c:strCache>
            </c:strRef>
          </c:tx>
          <c:spPr>
            <a:ln w="28575" cap="rnd">
              <a:noFill/>
              <a:round/>
            </a:ln>
            <a:effectLst/>
          </c:spPr>
          <c:marker>
            <c:symbol val="x"/>
            <c:size val="10"/>
            <c:spPr>
              <a:noFill/>
              <a:ln w="22225">
                <a:solidFill>
                  <a:srgbClr val="FF33CC"/>
                </a:solidFill>
              </a:ln>
              <a:effectLst/>
            </c:spPr>
          </c:marker>
          <c:dPt>
            <c:idx val="1"/>
            <c:marker>
              <c:symbol val="x"/>
              <c:size val="10"/>
              <c:spPr>
                <a:noFill/>
                <a:ln w="22225">
                  <a:solidFill>
                    <a:srgbClr val="FF33CC"/>
                  </a:solidFill>
                </a:ln>
                <a:effectLst/>
              </c:spPr>
            </c:marker>
            <c:bubble3D val="0"/>
            <c:spPr>
              <a:ln w="28575" cap="rnd">
                <a:noFill/>
                <a:round/>
              </a:ln>
              <a:effectLst/>
            </c:spPr>
            <c:extLst>
              <c:ext xmlns:c16="http://schemas.microsoft.com/office/drawing/2014/chart" uri="{C3380CC4-5D6E-409C-BE32-E72D297353CC}">
                <c16:uniqueId val="{00000004-F448-489B-82CE-34A54524418C}"/>
              </c:ext>
            </c:extLst>
          </c:dPt>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使い方!$C$34:$N$34</c:f>
              <c:numCache>
                <c:formatCode>0.0_);[Red]\(0.0\)</c:formatCode>
                <c:ptCount val="12"/>
                <c:pt idx="0">
                  <c:v>#N/A</c:v>
                </c:pt>
                <c:pt idx="1">
                  <c:v>#N/A</c:v>
                </c:pt>
                <c:pt idx="2">
                  <c:v>#N/A</c:v>
                </c:pt>
                <c:pt idx="3">
                  <c:v>#N/A</c:v>
                </c:pt>
                <c:pt idx="4">
                  <c:v>#N/A</c:v>
                </c:pt>
                <c:pt idx="5">
                  <c:v>#N/A</c:v>
                </c:pt>
                <c:pt idx="6">
                  <c:v>#N/A</c:v>
                </c:pt>
                <c:pt idx="7">
                  <c:v>1</c:v>
                </c:pt>
                <c:pt idx="8">
                  <c:v>#N/A</c:v>
                </c:pt>
                <c:pt idx="9">
                  <c:v>#N/A</c:v>
                </c:pt>
                <c:pt idx="10">
                  <c:v>#N/A</c:v>
                </c:pt>
                <c:pt idx="11">
                  <c:v>#N/A</c:v>
                </c:pt>
              </c:numCache>
            </c:numRef>
          </c:val>
          <c:smooth val="0"/>
          <c:extLst>
            <c:ext xmlns:c16="http://schemas.microsoft.com/office/drawing/2014/chart" uri="{C3380CC4-5D6E-409C-BE32-E72D297353CC}">
              <c16:uniqueId val="{00000005-F448-489B-82CE-34A54524418C}"/>
            </c:ext>
          </c:extLst>
        </c:ser>
        <c:ser>
          <c:idx val="0"/>
          <c:order val="1"/>
          <c:tx>
            <c:strRef>
              <c:f>使い方!$B$30</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使い方!$C$30:$N$30</c:f>
              <c:numCache>
                <c:formatCode>0.0_ </c:formatCode>
                <c:ptCount val="12"/>
                <c:pt idx="0">
                  <c:v>50</c:v>
                </c:pt>
                <c:pt idx="1">
                  <c:v>250</c:v>
                </c:pt>
                <c:pt idx="2">
                  <c:v>350</c:v>
                </c:pt>
                <c:pt idx="3">
                  <c:v>550</c:v>
                </c:pt>
                <c:pt idx="4">
                  <c:v>750</c:v>
                </c:pt>
                <c:pt idx="5">
                  <c:v>850</c:v>
                </c:pt>
                <c:pt idx="6">
                  <c:v>850</c:v>
                </c:pt>
                <c:pt idx="7">
                  <c:v>850</c:v>
                </c:pt>
                <c:pt idx="8">
                  <c:v>850</c:v>
                </c:pt>
                <c:pt idx="9">
                  <c:v>850</c:v>
                </c:pt>
                <c:pt idx="10">
                  <c:v>#N/A</c:v>
                </c:pt>
                <c:pt idx="11">
                  <c:v>#N/A</c:v>
                </c:pt>
              </c:numCache>
            </c:numRef>
          </c:val>
          <c:smooth val="0"/>
          <c:extLst>
            <c:ext xmlns:c16="http://schemas.microsoft.com/office/drawing/2014/chart" uri="{C3380CC4-5D6E-409C-BE32-E72D297353CC}">
              <c16:uniqueId val="{00000006-F448-489B-82CE-34A54524418C}"/>
            </c:ext>
          </c:extLst>
        </c:ser>
        <c:ser>
          <c:idx val="6"/>
          <c:order val="2"/>
          <c:tx>
            <c:strRef>
              <c:f>使い方!$B$31</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使い方!$C$31:$N$31</c:f>
              <c:numCache>
                <c:formatCode>0.0_ </c:formatCode>
                <c:ptCount val="12"/>
                <c:pt idx="0">
                  <c:v>30</c:v>
                </c:pt>
                <c:pt idx="1">
                  <c:v>130</c:v>
                </c:pt>
                <c:pt idx="2">
                  <c:v>230</c:v>
                </c:pt>
                <c:pt idx="3">
                  <c:v>350</c:v>
                </c:pt>
                <c:pt idx="4">
                  <c:v>450</c:v>
                </c:pt>
                <c:pt idx="5">
                  <c:v>510</c:v>
                </c:pt>
                <c:pt idx="6">
                  <c:v>570</c:v>
                </c:pt>
                <c:pt idx="7">
                  <c:v>570</c:v>
                </c:pt>
                <c:pt idx="8">
                  <c:v>660</c:v>
                </c:pt>
                <c:pt idx="9">
                  <c:v>850</c:v>
                </c:pt>
                <c:pt idx="10">
                  <c:v>#N/A</c:v>
                </c:pt>
                <c:pt idx="11">
                  <c:v>#N/A</c:v>
                </c:pt>
              </c:numCache>
            </c:numRef>
          </c:val>
          <c:smooth val="0"/>
          <c:extLst>
            <c:ext xmlns:c16="http://schemas.microsoft.com/office/drawing/2014/chart" uri="{C3380CC4-5D6E-409C-BE32-E72D297353CC}">
              <c16:uniqueId val="{00000007-F448-489B-82CE-34A54524418C}"/>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7.5497513204360919E-4"/>
              <c:y val="0.2900642873643307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valAx>
        <c:axId val="1034748016"/>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p>
            </c:rich>
          </c:tx>
          <c:layout>
            <c:manualLayout>
              <c:xMode val="edge"/>
              <c:yMode val="edge"/>
              <c:x val="0.67146854818110902"/>
              <c:y val="0.1128163424752982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034758096"/>
        <c:crosses val="max"/>
        <c:crossBetween val="between"/>
      </c:valAx>
      <c:catAx>
        <c:axId val="1034758096"/>
        <c:scaling>
          <c:orientation val="minMax"/>
        </c:scaling>
        <c:delete val="1"/>
        <c:axPos val="b"/>
        <c:numFmt formatCode="General" sourceLinked="1"/>
        <c:majorTickMark val="out"/>
        <c:minorTickMark val="none"/>
        <c:tickLblPos val="nextTo"/>
        <c:crossAx val="1034748016"/>
        <c:crosses val="autoZero"/>
        <c:auto val="1"/>
        <c:lblAlgn val="ctr"/>
        <c:lblOffset val="100"/>
        <c:noMultiLvlLbl val="0"/>
      </c:catAx>
      <c:spPr>
        <a:noFill/>
        <a:ln>
          <a:solidFill>
            <a:sysClr val="windowText" lastClr="000000"/>
          </a:solidFill>
        </a:ln>
        <a:effectLst/>
      </c:spPr>
    </c:plotArea>
    <c:legend>
      <c:legendPos val="r"/>
      <c:legendEntry>
        <c:idx val="3"/>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Entry>
      <c:layout>
        <c:manualLayout>
          <c:xMode val="edge"/>
          <c:yMode val="edge"/>
          <c:x val="0.72332019472660902"/>
          <c:y val="7.101246494995804E-2"/>
          <c:w val="0.26107562926582178"/>
          <c:h val="0.77313711061312285"/>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8285849138087"/>
          <c:y val="5.3211405447674755E-2"/>
          <c:w val="0.53630270303794436"/>
          <c:h val="0.51992170864334031"/>
        </c:manualLayout>
      </c:layout>
      <c:areaChart>
        <c:grouping val="standard"/>
        <c:varyColors val="0"/>
        <c:ser>
          <c:idx val="1"/>
          <c:order val="2"/>
          <c:tx>
            <c:strRef>
              <c:f>使い方!$B$10</c:f>
              <c:strCache>
                <c:ptCount val="1"/>
                <c:pt idx="0">
                  <c:v>土場在庫量(m3)</c:v>
                </c:pt>
              </c:strCache>
            </c:strRef>
          </c:tx>
          <c:spPr>
            <a:solidFill>
              <a:srgbClr val="CCECFF"/>
            </a:solidFill>
            <a:ln>
              <a:solidFill>
                <a:schemeClr val="bg1">
                  <a:lumMod val="50000"/>
                </a:schemeClr>
              </a:solidFill>
            </a:ln>
            <a:effectLst/>
          </c:spPr>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使い方!$C$8:$N$8</c:f>
              <c:numCache>
                <c:formatCode>0.0_ </c:formatCode>
                <c:ptCount val="12"/>
                <c:pt idx="0">
                  <c:v>900</c:v>
                </c:pt>
                <c:pt idx="1">
                  <c:v>1900</c:v>
                </c:pt>
                <c:pt idx="2">
                  <c:v>2700</c:v>
                </c:pt>
                <c:pt idx="3">
                  <c:v>3400</c:v>
                </c:pt>
                <c:pt idx="4">
                  <c:v>4100</c:v>
                </c:pt>
                <c:pt idx="5">
                  <c:v>4300</c:v>
                </c:pt>
                <c:pt idx="6">
                  <c:v>4500</c:v>
                </c:pt>
                <c:pt idx="7">
                  <c:v>4800</c:v>
                </c:pt>
                <c:pt idx="8">
                  <c:v>5500</c:v>
                </c:pt>
                <c:pt idx="9">
                  <c:v>6300</c:v>
                </c:pt>
                <c:pt idx="10">
                  <c:v>7100</c:v>
                </c:pt>
                <c:pt idx="11">
                  <c:v>7600</c:v>
                </c:pt>
              </c:numCache>
            </c:numRef>
          </c:val>
          <c:extLst>
            <c:ext xmlns:c16="http://schemas.microsoft.com/office/drawing/2014/chart" uri="{C3380CC4-5D6E-409C-BE32-E72D297353CC}">
              <c16:uniqueId val="{00000000-B83C-4CBB-B233-FB3685621120}"/>
            </c:ext>
          </c:extLst>
        </c:ser>
        <c:ser>
          <c:idx val="2"/>
          <c:order val="3"/>
          <c:tx>
            <c:v/>
          </c:tx>
          <c:spPr>
            <a:solidFill>
              <a:schemeClr val="bg1"/>
            </a:solidFill>
            <a:ln>
              <a:solidFill>
                <a:schemeClr val="bg1"/>
              </a:solidFill>
            </a:ln>
            <a:effectLst/>
          </c:spPr>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使い方!$C$9:$N$9</c:f>
              <c:numCache>
                <c:formatCode>0.0_ </c:formatCode>
                <c:ptCount val="12"/>
                <c:pt idx="0">
                  <c:v>400</c:v>
                </c:pt>
                <c:pt idx="1">
                  <c:v>400</c:v>
                </c:pt>
                <c:pt idx="2">
                  <c:v>650</c:v>
                </c:pt>
                <c:pt idx="3">
                  <c:v>2150</c:v>
                </c:pt>
                <c:pt idx="4">
                  <c:v>2850</c:v>
                </c:pt>
                <c:pt idx="5">
                  <c:v>3550</c:v>
                </c:pt>
                <c:pt idx="6">
                  <c:v>3750</c:v>
                </c:pt>
                <c:pt idx="7">
                  <c:v>4150</c:v>
                </c:pt>
                <c:pt idx="8">
                  <c:v>4850</c:v>
                </c:pt>
                <c:pt idx="9">
                  <c:v>5550</c:v>
                </c:pt>
                <c:pt idx="10">
                  <c:v>6450</c:v>
                </c:pt>
                <c:pt idx="11">
                  <c:v>7350</c:v>
                </c:pt>
              </c:numCache>
            </c:numRef>
          </c:val>
          <c:extLst>
            <c:ext xmlns:c16="http://schemas.microsoft.com/office/drawing/2014/chart" uri="{C3380CC4-5D6E-409C-BE32-E72D297353CC}">
              <c16:uniqueId val="{00000001-B83C-4CBB-B233-FB3685621120}"/>
            </c:ext>
          </c:extLst>
        </c:ser>
        <c:dLbls>
          <c:showLegendKey val="0"/>
          <c:showVal val="0"/>
          <c:showCatName val="0"/>
          <c:showSerName val="0"/>
          <c:showPercent val="0"/>
          <c:showBubbleSize val="0"/>
        </c:dLbls>
        <c:axId val="146393119"/>
        <c:axId val="1436097007"/>
      </c:areaChart>
      <c:lineChart>
        <c:grouping val="standard"/>
        <c:varyColors val="0"/>
        <c:ser>
          <c:idx val="0"/>
          <c:order val="0"/>
          <c:tx>
            <c:strRef>
              <c:f>使い方!$B$8</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使い方!$C$8:$N$8</c:f>
              <c:numCache>
                <c:formatCode>0.0_ </c:formatCode>
                <c:ptCount val="12"/>
                <c:pt idx="0">
                  <c:v>900</c:v>
                </c:pt>
                <c:pt idx="1">
                  <c:v>1900</c:v>
                </c:pt>
                <c:pt idx="2">
                  <c:v>2700</c:v>
                </c:pt>
                <c:pt idx="3">
                  <c:v>3400</c:v>
                </c:pt>
                <c:pt idx="4">
                  <c:v>4100</c:v>
                </c:pt>
                <c:pt idx="5">
                  <c:v>4300</c:v>
                </c:pt>
                <c:pt idx="6">
                  <c:v>4500</c:v>
                </c:pt>
                <c:pt idx="7">
                  <c:v>4800</c:v>
                </c:pt>
                <c:pt idx="8">
                  <c:v>5500</c:v>
                </c:pt>
                <c:pt idx="9">
                  <c:v>6300</c:v>
                </c:pt>
                <c:pt idx="10">
                  <c:v>7100</c:v>
                </c:pt>
                <c:pt idx="11">
                  <c:v>7600</c:v>
                </c:pt>
              </c:numCache>
            </c:numRef>
          </c:val>
          <c:smooth val="0"/>
          <c:extLst>
            <c:ext xmlns:c16="http://schemas.microsoft.com/office/drawing/2014/chart" uri="{C3380CC4-5D6E-409C-BE32-E72D297353CC}">
              <c16:uniqueId val="{00000002-B83C-4CBB-B233-FB3685621120}"/>
            </c:ext>
          </c:extLst>
        </c:ser>
        <c:ser>
          <c:idx val="6"/>
          <c:order val="1"/>
          <c:tx>
            <c:strRef>
              <c:f>使い方!$B$9</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使い方!$C$9:$N$9</c:f>
              <c:numCache>
                <c:formatCode>0.0_ </c:formatCode>
                <c:ptCount val="12"/>
                <c:pt idx="0">
                  <c:v>400</c:v>
                </c:pt>
                <c:pt idx="1">
                  <c:v>400</c:v>
                </c:pt>
                <c:pt idx="2">
                  <c:v>650</c:v>
                </c:pt>
                <c:pt idx="3">
                  <c:v>2150</c:v>
                </c:pt>
                <c:pt idx="4">
                  <c:v>2850</c:v>
                </c:pt>
                <c:pt idx="5">
                  <c:v>3550</c:v>
                </c:pt>
                <c:pt idx="6">
                  <c:v>3750</c:v>
                </c:pt>
                <c:pt idx="7">
                  <c:v>4150</c:v>
                </c:pt>
                <c:pt idx="8">
                  <c:v>4850</c:v>
                </c:pt>
                <c:pt idx="9">
                  <c:v>5550</c:v>
                </c:pt>
                <c:pt idx="10">
                  <c:v>6450</c:v>
                </c:pt>
                <c:pt idx="11">
                  <c:v>7350</c:v>
                </c:pt>
              </c:numCache>
            </c:numRef>
          </c:val>
          <c:smooth val="0"/>
          <c:extLst>
            <c:ext xmlns:c16="http://schemas.microsoft.com/office/drawing/2014/chart" uri="{C3380CC4-5D6E-409C-BE32-E72D297353CC}">
              <c16:uniqueId val="{00000003-B83C-4CBB-B233-FB3685621120}"/>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1.1626017291863753E-2"/>
              <c:y val="0.3043753335235281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0806337170641409"/>
          <c:y val="0.23320521997604418"/>
          <c:w val="0.28818306589420734"/>
          <c:h val="0.3136112566041388"/>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57583104080459"/>
          <c:y val="6.273725899062027E-2"/>
          <c:w val="0.56150860436522798"/>
          <c:h val="0.51992170864334031"/>
        </c:manualLayout>
      </c:layout>
      <c:barChart>
        <c:barDir val="col"/>
        <c:grouping val="clustered"/>
        <c:varyColors val="0"/>
        <c:ser>
          <c:idx val="3"/>
          <c:order val="0"/>
          <c:tx>
            <c:strRef>
              <c:f>使い方!$B$11</c:f>
              <c:strCache>
                <c:ptCount val="1"/>
                <c:pt idx="0">
                  <c:v>土場在庫期間（日）</c:v>
                </c:pt>
              </c:strCache>
            </c:strRef>
          </c:tx>
          <c:spPr>
            <a:solidFill>
              <a:srgbClr val="FF0000"/>
            </a:solidFill>
            <a:ln>
              <a:solidFill>
                <a:schemeClr val="bg1"/>
              </a:solidFill>
              <a:prstDash val="sysDot"/>
            </a:ln>
            <a:effectLst/>
          </c:spPr>
          <c:invertIfNegative val="0"/>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使い方!$C$11:$N$11</c:f>
              <c:numCache>
                <c:formatCode>0.0_);[Red]\(0.0\)</c:formatCode>
                <c:ptCount val="12"/>
                <c:pt idx="0">
                  <c:v>37.5</c:v>
                </c:pt>
                <c:pt idx="1">
                  <c:v>#N/A</c:v>
                </c:pt>
                <c:pt idx="2">
                  <c:v>246</c:v>
                </c:pt>
                <c:pt idx="3">
                  <c:v>25</c:v>
                </c:pt>
                <c:pt idx="4">
                  <c:v>53.6</c:v>
                </c:pt>
                <c:pt idx="5">
                  <c:v>32.1</c:v>
                </c:pt>
                <c:pt idx="6">
                  <c:v>112.5</c:v>
                </c:pt>
                <c:pt idx="7">
                  <c:v>48.8</c:v>
                </c:pt>
                <c:pt idx="8">
                  <c:v>27.9</c:v>
                </c:pt>
                <c:pt idx="9">
                  <c:v>32.1</c:v>
                </c:pt>
                <c:pt idx="10">
                  <c:v>21.7</c:v>
                </c:pt>
                <c:pt idx="11">
                  <c:v>8.3000000000000007</c:v>
                </c:pt>
              </c:numCache>
            </c:numRef>
          </c:val>
          <c:extLst>
            <c:ext xmlns:c16="http://schemas.microsoft.com/office/drawing/2014/chart" uri="{C3380CC4-5D6E-409C-BE32-E72D297353CC}">
              <c16:uniqueId val="{00000000-8652-44A2-9F8C-DA1FD1D06A83}"/>
            </c:ext>
          </c:extLst>
        </c:ser>
        <c:dLbls>
          <c:showLegendKey val="0"/>
          <c:showVal val="0"/>
          <c:showCatName val="0"/>
          <c:showSerName val="0"/>
          <c:showPercent val="0"/>
          <c:showBubbleSize val="0"/>
        </c:dLbls>
        <c:gapWidth val="150"/>
        <c:axId val="146393119"/>
        <c:axId val="1436097007"/>
      </c:barChart>
      <c:lineChart>
        <c:grouping val="standard"/>
        <c:varyColors val="0"/>
        <c:ser>
          <c:idx val="0"/>
          <c:order val="1"/>
          <c:tx>
            <c:strRef>
              <c:f>使い方!$B$12</c:f>
              <c:strCache>
                <c:ptCount val="1"/>
                <c:pt idx="0">
                  <c:v>搬出量＝０のため算出できない</c:v>
                </c:pt>
              </c:strCache>
            </c:strRef>
          </c:tx>
          <c:spPr>
            <a:ln w="28575" cap="rnd">
              <a:noFill/>
              <a:round/>
            </a:ln>
            <a:effectLst/>
          </c:spPr>
          <c:marker>
            <c:symbol val="x"/>
            <c:size val="10"/>
            <c:spPr>
              <a:noFill/>
              <a:ln w="22225">
                <a:solidFill>
                  <a:srgbClr val="FF0000"/>
                </a:solidFill>
              </a:ln>
              <a:effectLst/>
            </c:spPr>
          </c:marker>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使い方!$C$12:$N$12</c:f>
              <c:numCache>
                <c:formatCode>0.0_);[Red]\(0.0\)</c:formatCode>
                <c:ptCount val="12"/>
                <c:pt idx="0">
                  <c:v>#N/A</c:v>
                </c:pt>
                <c:pt idx="1">
                  <c:v>1</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8652-44A2-9F8C-DA1FD1D06A83}"/>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endParaRPr lang="en-US" baseline="30000"/>
              </a:p>
            </c:rich>
          </c:tx>
          <c:layout>
            <c:manualLayout>
              <c:xMode val="edge"/>
              <c:yMode val="edge"/>
              <c:x val="1.1625969771117921E-2"/>
              <c:y val="8.4938201118220757E-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4583967366605886"/>
          <c:y val="0.10090909431853555"/>
          <c:w val="0.22774897977136802"/>
          <c:h val="0.421905272672039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33276903210983"/>
          <c:y val="5.3211457161477162E-2"/>
          <c:w val="0.46416555902741397"/>
          <c:h val="0.51992170864334031"/>
        </c:manualLayout>
      </c:layout>
      <c:areaChart>
        <c:grouping val="standard"/>
        <c:varyColors val="0"/>
        <c:ser>
          <c:idx val="1"/>
          <c:order val="3"/>
          <c:tx>
            <c:strRef>
              <c:f>使い方!$B$10</c:f>
              <c:strCache>
                <c:ptCount val="1"/>
                <c:pt idx="0">
                  <c:v>土場在庫量(m3)</c:v>
                </c:pt>
              </c:strCache>
            </c:strRef>
          </c:tx>
          <c:spPr>
            <a:solidFill>
              <a:srgbClr val="CCECFF"/>
            </a:solidFill>
            <a:ln>
              <a:solidFill>
                <a:schemeClr val="bg1">
                  <a:lumMod val="50000"/>
                </a:schemeClr>
              </a:solidFill>
            </a:ln>
            <a:effectLst/>
          </c:spPr>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使い方!$C$8:$N$8</c:f>
              <c:numCache>
                <c:formatCode>0.0_ </c:formatCode>
                <c:ptCount val="12"/>
                <c:pt idx="0">
                  <c:v>900</c:v>
                </c:pt>
                <c:pt idx="1">
                  <c:v>1900</c:v>
                </c:pt>
                <c:pt idx="2">
                  <c:v>2700</c:v>
                </c:pt>
                <c:pt idx="3">
                  <c:v>3400</c:v>
                </c:pt>
                <c:pt idx="4">
                  <c:v>4100</c:v>
                </c:pt>
                <c:pt idx="5">
                  <c:v>4300</c:v>
                </c:pt>
                <c:pt idx="6">
                  <c:v>4500</c:v>
                </c:pt>
                <c:pt idx="7">
                  <c:v>4800</c:v>
                </c:pt>
                <c:pt idx="8">
                  <c:v>5500</c:v>
                </c:pt>
                <c:pt idx="9">
                  <c:v>6300</c:v>
                </c:pt>
                <c:pt idx="10">
                  <c:v>7100</c:v>
                </c:pt>
                <c:pt idx="11">
                  <c:v>7600</c:v>
                </c:pt>
              </c:numCache>
            </c:numRef>
          </c:val>
          <c:extLst>
            <c:ext xmlns:c16="http://schemas.microsoft.com/office/drawing/2014/chart" uri="{C3380CC4-5D6E-409C-BE32-E72D297353CC}">
              <c16:uniqueId val="{00000000-CFF9-4EEC-941A-A0ED957D7E1B}"/>
            </c:ext>
          </c:extLst>
        </c:ser>
        <c:ser>
          <c:idx val="2"/>
          <c:order val="4"/>
          <c:tx>
            <c:v/>
          </c:tx>
          <c:spPr>
            <a:solidFill>
              <a:schemeClr val="bg1"/>
            </a:solidFill>
            <a:ln>
              <a:solidFill>
                <a:schemeClr val="bg1"/>
              </a:solidFill>
            </a:ln>
            <a:effectLst/>
          </c:spPr>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使い方!$C$9:$N$9</c:f>
              <c:numCache>
                <c:formatCode>0.0_ </c:formatCode>
                <c:ptCount val="12"/>
                <c:pt idx="0">
                  <c:v>400</c:v>
                </c:pt>
                <c:pt idx="1">
                  <c:v>400</c:v>
                </c:pt>
                <c:pt idx="2">
                  <c:v>650</c:v>
                </c:pt>
                <c:pt idx="3">
                  <c:v>2150</c:v>
                </c:pt>
                <c:pt idx="4">
                  <c:v>2850</c:v>
                </c:pt>
                <c:pt idx="5">
                  <c:v>3550</c:v>
                </c:pt>
                <c:pt idx="6">
                  <c:v>3750</c:v>
                </c:pt>
                <c:pt idx="7">
                  <c:v>4150</c:v>
                </c:pt>
                <c:pt idx="8">
                  <c:v>4850</c:v>
                </c:pt>
                <c:pt idx="9">
                  <c:v>5550</c:v>
                </c:pt>
                <c:pt idx="10">
                  <c:v>6450</c:v>
                </c:pt>
                <c:pt idx="11">
                  <c:v>7350</c:v>
                </c:pt>
              </c:numCache>
            </c:numRef>
          </c:val>
          <c:extLst>
            <c:ext xmlns:c16="http://schemas.microsoft.com/office/drawing/2014/chart" uri="{C3380CC4-5D6E-409C-BE32-E72D297353CC}">
              <c16:uniqueId val="{00000001-CFF9-4EEC-941A-A0ED957D7E1B}"/>
            </c:ext>
          </c:extLst>
        </c:ser>
        <c:dLbls>
          <c:showLegendKey val="0"/>
          <c:showVal val="0"/>
          <c:showCatName val="0"/>
          <c:showSerName val="0"/>
          <c:showPercent val="0"/>
          <c:showBubbleSize val="0"/>
        </c:dLbls>
        <c:axId val="146393119"/>
        <c:axId val="1436097007"/>
      </c:areaChart>
      <c:barChart>
        <c:barDir val="col"/>
        <c:grouping val="clustered"/>
        <c:varyColors val="0"/>
        <c:ser>
          <c:idx val="3"/>
          <c:order val="5"/>
          <c:tx>
            <c:strRef>
              <c:f>使い方!$B$11</c:f>
              <c:strCache>
                <c:ptCount val="1"/>
                <c:pt idx="0">
                  <c:v>土場在庫期間（日）</c:v>
                </c:pt>
              </c:strCache>
            </c:strRef>
          </c:tx>
          <c:spPr>
            <a:solidFill>
              <a:srgbClr val="FF99CC"/>
            </a:solidFill>
            <a:ln>
              <a:solidFill>
                <a:schemeClr val="bg1"/>
              </a:solidFill>
              <a:prstDash val="sysDot"/>
            </a:ln>
            <a:effectLst/>
          </c:spPr>
          <c:invertIfNegative val="0"/>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使い方!$C$11:$N$11</c:f>
              <c:numCache>
                <c:formatCode>0.0_);[Red]\(0.0\)</c:formatCode>
                <c:ptCount val="12"/>
                <c:pt idx="0">
                  <c:v>37.5</c:v>
                </c:pt>
                <c:pt idx="1">
                  <c:v>#N/A</c:v>
                </c:pt>
                <c:pt idx="2">
                  <c:v>246</c:v>
                </c:pt>
                <c:pt idx="3">
                  <c:v>25</c:v>
                </c:pt>
                <c:pt idx="4">
                  <c:v>53.6</c:v>
                </c:pt>
                <c:pt idx="5">
                  <c:v>32.1</c:v>
                </c:pt>
                <c:pt idx="6">
                  <c:v>112.5</c:v>
                </c:pt>
                <c:pt idx="7">
                  <c:v>48.8</c:v>
                </c:pt>
                <c:pt idx="8">
                  <c:v>27.9</c:v>
                </c:pt>
                <c:pt idx="9">
                  <c:v>32.1</c:v>
                </c:pt>
                <c:pt idx="10">
                  <c:v>21.7</c:v>
                </c:pt>
                <c:pt idx="11">
                  <c:v>8.3000000000000007</c:v>
                </c:pt>
              </c:numCache>
            </c:numRef>
          </c:val>
          <c:extLst>
            <c:ext xmlns:c16="http://schemas.microsoft.com/office/drawing/2014/chart" uri="{C3380CC4-5D6E-409C-BE32-E72D297353CC}">
              <c16:uniqueId val="{00000002-CFF9-4EEC-941A-A0ED957D7E1B}"/>
            </c:ext>
          </c:extLst>
        </c:ser>
        <c:dLbls>
          <c:showLegendKey val="0"/>
          <c:showVal val="0"/>
          <c:showCatName val="0"/>
          <c:showSerName val="0"/>
          <c:showPercent val="0"/>
          <c:showBubbleSize val="0"/>
        </c:dLbls>
        <c:gapWidth val="150"/>
        <c:axId val="1034758096"/>
        <c:axId val="1034748016"/>
      </c:barChart>
      <c:lineChart>
        <c:grouping val="standard"/>
        <c:varyColors val="0"/>
        <c:ser>
          <c:idx val="4"/>
          <c:order val="0"/>
          <c:tx>
            <c:strRef>
              <c:f>使い方!$B$12</c:f>
              <c:strCache>
                <c:ptCount val="1"/>
                <c:pt idx="0">
                  <c:v>搬出量＝０のため算出できない</c:v>
                </c:pt>
              </c:strCache>
            </c:strRef>
          </c:tx>
          <c:spPr>
            <a:ln w="28575" cap="rnd">
              <a:noFill/>
              <a:round/>
            </a:ln>
            <a:effectLst/>
          </c:spPr>
          <c:marker>
            <c:symbol val="x"/>
            <c:size val="10"/>
            <c:spPr>
              <a:noFill/>
              <a:ln w="22225">
                <a:solidFill>
                  <a:srgbClr val="FF33CC"/>
                </a:solidFill>
              </a:ln>
              <a:effectLst/>
            </c:spPr>
          </c:marker>
          <c:dPt>
            <c:idx val="1"/>
            <c:marker>
              <c:symbol val="x"/>
              <c:size val="10"/>
              <c:spPr>
                <a:noFill/>
                <a:ln w="22225">
                  <a:solidFill>
                    <a:srgbClr val="FF33CC"/>
                  </a:solidFill>
                </a:ln>
                <a:effectLst/>
              </c:spPr>
            </c:marker>
            <c:bubble3D val="0"/>
            <c:spPr>
              <a:ln w="28575" cap="rnd">
                <a:noFill/>
                <a:round/>
              </a:ln>
              <a:effectLst/>
            </c:spPr>
            <c:extLst>
              <c:ext xmlns:c16="http://schemas.microsoft.com/office/drawing/2014/chart" uri="{C3380CC4-5D6E-409C-BE32-E72D297353CC}">
                <c16:uniqueId val="{00000004-CFF9-4EEC-941A-A0ED957D7E1B}"/>
              </c:ext>
            </c:extLst>
          </c:dPt>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使い方!$C$12:$N$12</c:f>
              <c:numCache>
                <c:formatCode>0.0_);[Red]\(0.0\)</c:formatCode>
                <c:ptCount val="12"/>
                <c:pt idx="0">
                  <c:v>#N/A</c:v>
                </c:pt>
                <c:pt idx="1">
                  <c:v>1</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5-CFF9-4EEC-941A-A0ED957D7E1B}"/>
            </c:ext>
          </c:extLst>
        </c:ser>
        <c:ser>
          <c:idx val="0"/>
          <c:order val="1"/>
          <c:tx>
            <c:strRef>
              <c:f>使い方!$B$8</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使い方!$C$8:$N$8</c:f>
              <c:numCache>
                <c:formatCode>0.0_ </c:formatCode>
                <c:ptCount val="12"/>
                <c:pt idx="0">
                  <c:v>900</c:v>
                </c:pt>
                <c:pt idx="1">
                  <c:v>1900</c:v>
                </c:pt>
                <c:pt idx="2">
                  <c:v>2700</c:v>
                </c:pt>
                <c:pt idx="3">
                  <c:v>3400</c:v>
                </c:pt>
                <c:pt idx="4">
                  <c:v>4100</c:v>
                </c:pt>
                <c:pt idx="5">
                  <c:v>4300</c:v>
                </c:pt>
                <c:pt idx="6">
                  <c:v>4500</c:v>
                </c:pt>
                <c:pt idx="7">
                  <c:v>4800</c:v>
                </c:pt>
                <c:pt idx="8">
                  <c:v>5500</c:v>
                </c:pt>
                <c:pt idx="9">
                  <c:v>6300</c:v>
                </c:pt>
                <c:pt idx="10">
                  <c:v>7100</c:v>
                </c:pt>
                <c:pt idx="11">
                  <c:v>7600</c:v>
                </c:pt>
              </c:numCache>
            </c:numRef>
          </c:val>
          <c:smooth val="0"/>
          <c:extLst>
            <c:ext xmlns:c16="http://schemas.microsoft.com/office/drawing/2014/chart" uri="{C3380CC4-5D6E-409C-BE32-E72D297353CC}">
              <c16:uniqueId val="{00000006-CFF9-4EEC-941A-A0ED957D7E1B}"/>
            </c:ext>
          </c:extLst>
        </c:ser>
        <c:ser>
          <c:idx val="6"/>
          <c:order val="2"/>
          <c:tx>
            <c:strRef>
              <c:f>使い方!$B$9</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strRef>
              <c:f>使い方!$C$5:$N$5</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使い方!$C$9:$N$9</c:f>
              <c:numCache>
                <c:formatCode>0.0_ </c:formatCode>
                <c:ptCount val="12"/>
                <c:pt idx="0">
                  <c:v>400</c:v>
                </c:pt>
                <c:pt idx="1">
                  <c:v>400</c:v>
                </c:pt>
                <c:pt idx="2">
                  <c:v>650</c:v>
                </c:pt>
                <c:pt idx="3">
                  <c:v>2150</c:v>
                </c:pt>
                <c:pt idx="4">
                  <c:v>2850</c:v>
                </c:pt>
                <c:pt idx="5">
                  <c:v>3550</c:v>
                </c:pt>
                <c:pt idx="6">
                  <c:v>3750</c:v>
                </c:pt>
                <c:pt idx="7">
                  <c:v>4150</c:v>
                </c:pt>
                <c:pt idx="8">
                  <c:v>4850</c:v>
                </c:pt>
                <c:pt idx="9">
                  <c:v>5550</c:v>
                </c:pt>
                <c:pt idx="10">
                  <c:v>6450</c:v>
                </c:pt>
                <c:pt idx="11">
                  <c:v>7350</c:v>
                </c:pt>
              </c:numCache>
            </c:numRef>
          </c:val>
          <c:smooth val="0"/>
          <c:extLst>
            <c:ext xmlns:c16="http://schemas.microsoft.com/office/drawing/2014/chart" uri="{C3380CC4-5D6E-409C-BE32-E72D297353CC}">
              <c16:uniqueId val="{00000007-CFF9-4EEC-941A-A0ED957D7E1B}"/>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7.5497513204360919E-4"/>
              <c:y val="0.2900642873643307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valAx>
        <c:axId val="1034748016"/>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p>
            </c:rich>
          </c:tx>
          <c:layout>
            <c:manualLayout>
              <c:xMode val="edge"/>
              <c:yMode val="edge"/>
              <c:x val="0.67146854818110902"/>
              <c:y val="0.1128163424752982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034758096"/>
        <c:crosses val="max"/>
        <c:crossBetween val="between"/>
      </c:valAx>
      <c:catAx>
        <c:axId val="1034758096"/>
        <c:scaling>
          <c:orientation val="minMax"/>
        </c:scaling>
        <c:delete val="1"/>
        <c:axPos val="b"/>
        <c:numFmt formatCode="General" sourceLinked="1"/>
        <c:majorTickMark val="out"/>
        <c:minorTickMark val="none"/>
        <c:tickLblPos val="nextTo"/>
        <c:crossAx val="1034748016"/>
        <c:crosses val="autoZero"/>
        <c:auto val="1"/>
        <c:lblAlgn val="ctr"/>
        <c:lblOffset val="100"/>
        <c:noMultiLvlLbl val="0"/>
      </c:catAx>
      <c:spPr>
        <a:noFill/>
        <a:ln>
          <a:solidFill>
            <a:sysClr val="windowText" lastClr="000000"/>
          </a:solidFill>
        </a:ln>
        <a:effectLst/>
      </c:spPr>
    </c:plotArea>
    <c:legend>
      <c:legendPos val="r"/>
      <c:legendEntry>
        <c:idx val="3"/>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Entry>
      <c:layout>
        <c:manualLayout>
          <c:xMode val="edge"/>
          <c:yMode val="edge"/>
          <c:x val="0.72332019472660902"/>
          <c:y val="7.101246494995804E-2"/>
          <c:w val="0.26107562926582178"/>
          <c:h val="0.77313711061312285"/>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8285849138087"/>
          <c:y val="5.3211405447674755E-2"/>
          <c:w val="0.53630270303794436"/>
          <c:h val="0.51992170864334031"/>
        </c:manualLayout>
      </c:layout>
      <c:areaChart>
        <c:grouping val="standard"/>
        <c:varyColors val="0"/>
        <c:ser>
          <c:idx val="1"/>
          <c:order val="2"/>
          <c:tx>
            <c:strRef>
              <c:f>使い方!$B$32</c:f>
              <c:strCache>
                <c:ptCount val="1"/>
                <c:pt idx="0">
                  <c:v>土場在庫量(m3)</c:v>
                </c:pt>
              </c:strCache>
            </c:strRef>
          </c:tx>
          <c:spPr>
            <a:solidFill>
              <a:srgbClr val="CCECFF"/>
            </a:solidFill>
            <a:ln>
              <a:solidFill>
                <a:schemeClr val="bg1">
                  <a:lumMod val="50000"/>
                </a:schemeClr>
              </a:solidFill>
            </a:ln>
            <a:effectLst/>
          </c:spPr>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使い方!$C$30:$N$30</c:f>
              <c:numCache>
                <c:formatCode>0.0_ </c:formatCode>
                <c:ptCount val="12"/>
                <c:pt idx="0">
                  <c:v>50</c:v>
                </c:pt>
                <c:pt idx="1">
                  <c:v>250</c:v>
                </c:pt>
                <c:pt idx="2">
                  <c:v>350</c:v>
                </c:pt>
                <c:pt idx="3">
                  <c:v>550</c:v>
                </c:pt>
                <c:pt idx="4">
                  <c:v>750</c:v>
                </c:pt>
                <c:pt idx="5">
                  <c:v>850</c:v>
                </c:pt>
                <c:pt idx="6">
                  <c:v>850</c:v>
                </c:pt>
                <c:pt idx="7">
                  <c:v>850</c:v>
                </c:pt>
                <c:pt idx="8">
                  <c:v>850</c:v>
                </c:pt>
                <c:pt idx="9">
                  <c:v>850</c:v>
                </c:pt>
                <c:pt idx="10">
                  <c:v>#N/A</c:v>
                </c:pt>
                <c:pt idx="11">
                  <c:v>#N/A</c:v>
                </c:pt>
              </c:numCache>
            </c:numRef>
          </c:val>
          <c:extLst>
            <c:ext xmlns:c16="http://schemas.microsoft.com/office/drawing/2014/chart" uri="{C3380CC4-5D6E-409C-BE32-E72D297353CC}">
              <c16:uniqueId val="{00000000-C634-46FD-89CA-4087C1499E2A}"/>
            </c:ext>
          </c:extLst>
        </c:ser>
        <c:ser>
          <c:idx val="2"/>
          <c:order val="3"/>
          <c:tx>
            <c:v/>
          </c:tx>
          <c:spPr>
            <a:solidFill>
              <a:schemeClr val="bg1"/>
            </a:solidFill>
            <a:ln>
              <a:solidFill>
                <a:schemeClr val="bg1"/>
              </a:solidFill>
            </a:ln>
            <a:effectLst/>
          </c:spPr>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使い方!$C$31:$N$31</c:f>
              <c:numCache>
                <c:formatCode>0.0_ </c:formatCode>
                <c:ptCount val="12"/>
                <c:pt idx="0">
                  <c:v>30</c:v>
                </c:pt>
                <c:pt idx="1">
                  <c:v>130</c:v>
                </c:pt>
                <c:pt idx="2">
                  <c:v>230</c:v>
                </c:pt>
                <c:pt idx="3">
                  <c:v>350</c:v>
                </c:pt>
                <c:pt idx="4">
                  <c:v>450</c:v>
                </c:pt>
                <c:pt idx="5">
                  <c:v>510</c:v>
                </c:pt>
                <c:pt idx="6">
                  <c:v>570</c:v>
                </c:pt>
                <c:pt idx="7">
                  <c:v>570</c:v>
                </c:pt>
                <c:pt idx="8">
                  <c:v>660</c:v>
                </c:pt>
                <c:pt idx="9">
                  <c:v>850</c:v>
                </c:pt>
                <c:pt idx="10">
                  <c:v>#N/A</c:v>
                </c:pt>
                <c:pt idx="11">
                  <c:v>#N/A</c:v>
                </c:pt>
              </c:numCache>
            </c:numRef>
          </c:val>
          <c:extLst>
            <c:ext xmlns:c16="http://schemas.microsoft.com/office/drawing/2014/chart" uri="{C3380CC4-5D6E-409C-BE32-E72D297353CC}">
              <c16:uniqueId val="{00000001-C634-46FD-89CA-4087C1499E2A}"/>
            </c:ext>
          </c:extLst>
        </c:ser>
        <c:dLbls>
          <c:showLegendKey val="0"/>
          <c:showVal val="0"/>
          <c:showCatName val="0"/>
          <c:showSerName val="0"/>
          <c:showPercent val="0"/>
          <c:showBubbleSize val="0"/>
        </c:dLbls>
        <c:axId val="146393119"/>
        <c:axId val="1436097007"/>
      </c:areaChart>
      <c:lineChart>
        <c:grouping val="standard"/>
        <c:varyColors val="0"/>
        <c:ser>
          <c:idx val="0"/>
          <c:order val="0"/>
          <c:tx>
            <c:strRef>
              <c:f>使い方!$B$30</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使い方!$C$30:$N$30</c:f>
              <c:numCache>
                <c:formatCode>0.0_ </c:formatCode>
                <c:ptCount val="12"/>
                <c:pt idx="0">
                  <c:v>50</c:v>
                </c:pt>
                <c:pt idx="1">
                  <c:v>250</c:v>
                </c:pt>
                <c:pt idx="2">
                  <c:v>350</c:v>
                </c:pt>
                <c:pt idx="3">
                  <c:v>550</c:v>
                </c:pt>
                <c:pt idx="4">
                  <c:v>750</c:v>
                </c:pt>
                <c:pt idx="5">
                  <c:v>850</c:v>
                </c:pt>
                <c:pt idx="6">
                  <c:v>850</c:v>
                </c:pt>
                <c:pt idx="7">
                  <c:v>850</c:v>
                </c:pt>
                <c:pt idx="8">
                  <c:v>850</c:v>
                </c:pt>
                <c:pt idx="9">
                  <c:v>850</c:v>
                </c:pt>
                <c:pt idx="10">
                  <c:v>#N/A</c:v>
                </c:pt>
                <c:pt idx="11">
                  <c:v>#N/A</c:v>
                </c:pt>
              </c:numCache>
            </c:numRef>
          </c:val>
          <c:smooth val="0"/>
          <c:extLst>
            <c:ext xmlns:c16="http://schemas.microsoft.com/office/drawing/2014/chart" uri="{C3380CC4-5D6E-409C-BE32-E72D297353CC}">
              <c16:uniqueId val="{00000002-C634-46FD-89CA-4087C1499E2A}"/>
            </c:ext>
          </c:extLst>
        </c:ser>
        <c:ser>
          <c:idx val="6"/>
          <c:order val="1"/>
          <c:tx>
            <c:strRef>
              <c:f>使い方!$B$31</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strRef>
              <c:f>使い方!$C$27:$N$27</c:f>
              <c:strCache>
                <c:ptCount val="10"/>
                <c:pt idx="0">
                  <c:v>2025/9/1</c:v>
                </c:pt>
                <c:pt idx="1">
                  <c:v>9/8</c:v>
                </c:pt>
                <c:pt idx="2">
                  <c:v>9/15</c:v>
                </c:pt>
                <c:pt idx="3">
                  <c:v>9/22</c:v>
                </c:pt>
                <c:pt idx="4">
                  <c:v>9/29</c:v>
                </c:pt>
                <c:pt idx="5">
                  <c:v>10/6</c:v>
                </c:pt>
                <c:pt idx="6">
                  <c:v>10/13</c:v>
                </c:pt>
                <c:pt idx="7">
                  <c:v>10/20</c:v>
                </c:pt>
                <c:pt idx="8">
                  <c:v>10/27</c:v>
                </c:pt>
                <c:pt idx="9">
                  <c:v>11/3</c:v>
                </c:pt>
              </c:strCache>
            </c:strRef>
          </c:cat>
          <c:val>
            <c:numRef>
              <c:f>使い方!$C$31:$N$31</c:f>
              <c:numCache>
                <c:formatCode>0.0_ </c:formatCode>
                <c:ptCount val="12"/>
                <c:pt idx="0">
                  <c:v>30</c:v>
                </c:pt>
                <c:pt idx="1">
                  <c:v>130</c:v>
                </c:pt>
                <c:pt idx="2">
                  <c:v>230</c:v>
                </c:pt>
                <c:pt idx="3">
                  <c:v>350</c:v>
                </c:pt>
                <c:pt idx="4">
                  <c:v>450</c:v>
                </c:pt>
                <c:pt idx="5">
                  <c:v>510</c:v>
                </c:pt>
                <c:pt idx="6">
                  <c:v>570</c:v>
                </c:pt>
                <c:pt idx="7">
                  <c:v>570</c:v>
                </c:pt>
                <c:pt idx="8">
                  <c:v>660</c:v>
                </c:pt>
                <c:pt idx="9">
                  <c:v>850</c:v>
                </c:pt>
                <c:pt idx="10">
                  <c:v>#N/A</c:v>
                </c:pt>
                <c:pt idx="11">
                  <c:v>#N/A</c:v>
                </c:pt>
              </c:numCache>
            </c:numRef>
          </c:val>
          <c:smooth val="0"/>
          <c:extLst>
            <c:ext xmlns:c16="http://schemas.microsoft.com/office/drawing/2014/chart" uri="{C3380CC4-5D6E-409C-BE32-E72D297353CC}">
              <c16:uniqueId val="{00000003-C634-46FD-89CA-4087C1499E2A}"/>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1.1626017291863753E-2"/>
              <c:y val="0.3043753335235281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0806337170641409"/>
          <c:y val="0.23320521997604418"/>
          <c:w val="0.28818306589420734"/>
          <c:h val="0.3136112566041388"/>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757583104080459"/>
          <c:y val="6.273725899062027E-2"/>
          <c:w val="0.56150860436522798"/>
          <c:h val="0.51992170864334031"/>
        </c:manualLayout>
      </c:layout>
      <c:barChart>
        <c:barDir val="col"/>
        <c:grouping val="clustered"/>
        <c:varyColors val="0"/>
        <c:ser>
          <c:idx val="3"/>
          <c:order val="0"/>
          <c:tx>
            <c:strRef>
              <c:f>入力様式!$B$33</c:f>
              <c:strCache>
                <c:ptCount val="1"/>
                <c:pt idx="0">
                  <c:v>土場在庫期間（日）</c:v>
                </c:pt>
              </c:strCache>
            </c:strRef>
          </c:tx>
          <c:spPr>
            <a:solidFill>
              <a:srgbClr val="FF0000"/>
            </a:solidFill>
            <a:ln>
              <a:solidFill>
                <a:schemeClr val="bg1"/>
              </a:solidFill>
              <a:prstDash val="sysDot"/>
            </a:ln>
            <a:effectLst/>
          </c:spPr>
          <c:invertIfNegative val="0"/>
          <c:cat>
            <c:numRef>
              <c:f>入力様式!$C$27:$N$27</c:f>
              <c:numCache>
                <c:formatCode>@</c:formatCode>
                <c:ptCount val="12"/>
              </c:numCache>
            </c:numRef>
          </c:cat>
          <c:val>
            <c:numRef>
              <c:f>入力様式!$C$33:$N$33</c:f>
              <c:numCache>
                <c:formatCode>0.0_);[Red]\(0.0\)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0-AEB3-4FB1-8532-1EC789959FEA}"/>
            </c:ext>
          </c:extLst>
        </c:ser>
        <c:dLbls>
          <c:showLegendKey val="0"/>
          <c:showVal val="0"/>
          <c:showCatName val="0"/>
          <c:showSerName val="0"/>
          <c:showPercent val="0"/>
          <c:showBubbleSize val="0"/>
        </c:dLbls>
        <c:gapWidth val="150"/>
        <c:axId val="146393119"/>
        <c:axId val="1436097007"/>
      </c:barChart>
      <c:lineChart>
        <c:grouping val="standard"/>
        <c:varyColors val="0"/>
        <c:ser>
          <c:idx val="0"/>
          <c:order val="1"/>
          <c:tx>
            <c:strRef>
              <c:f>入力様式!$B$34</c:f>
              <c:strCache>
                <c:ptCount val="1"/>
                <c:pt idx="0">
                  <c:v>搬出量＝０のため算出できない</c:v>
                </c:pt>
              </c:strCache>
            </c:strRef>
          </c:tx>
          <c:spPr>
            <a:ln w="28575" cap="rnd">
              <a:noFill/>
              <a:round/>
            </a:ln>
            <a:effectLst/>
          </c:spPr>
          <c:marker>
            <c:symbol val="x"/>
            <c:size val="10"/>
            <c:spPr>
              <a:noFill/>
              <a:ln w="22225">
                <a:solidFill>
                  <a:srgbClr val="FF0000"/>
                </a:solidFill>
              </a:ln>
              <a:effectLst/>
            </c:spPr>
          </c:marker>
          <c:cat>
            <c:numRef>
              <c:f>入力様式!$C$27:$N$27</c:f>
              <c:numCache>
                <c:formatCode>@</c:formatCode>
                <c:ptCount val="12"/>
              </c:numCache>
            </c:numRef>
          </c:cat>
          <c:val>
            <c:numRef>
              <c:f>入力様式!$C$34:$N$34</c:f>
              <c:numCache>
                <c:formatCode>0.0_);[Red]\(0.0\)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1-AEB3-4FB1-8532-1EC789959FEA}"/>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endParaRPr lang="en-US" baseline="30000"/>
              </a:p>
            </c:rich>
          </c:tx>
          <c:layout>
            <c:manualLayout>
              <c:xMode val="edge"/>
              <c:yMode val="edge"/>
              <c:x val="1.1625969771117921E-2"/>
              <c:y val="8.4938201118220757E-2"/>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en-US"/>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4583967366605886"/>
          <c:y val="0.10090909431853555"/>
          <c:w val="0.22774897977136802"/>
          <c:h val="0.4219052726720397"/>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33276903210983"/>
          <c:y val="5.3211457161477162E-2"/>
          <c:w val="0.46416555902741397"/>
          <c:h val="0.51992170864334031"/>
        </c:manualLayout>
      </c:layout>
      <c:areaChart>
        <c:grouping val="standard"/>
        <c:varyColors val="0"/>
        <c:ser>
          <c:idx val="1"/>
          <c:order val="3"/>
          <c:tx>
            <c:strRef>
              <c:f>入力様式!$B$32</c:f>
              <c:strCache>
                <c:ptCount val="1"/>
                <c:pt idx="0">
                  <c:v>土場在庫量(m3)</c:v>
                </c:pt>
              </c:strCache>
            </c:strRef>
          </c:tx>
          <c:spPr>
            <a:solidFill>
              <a:srgbClr val="CCECFF"/>
            </a:solidFill>
            <a:ln>
              <a:solidFill>
                <a:schemeClr val="bg1">
                  <a:lumMod val="50000"/>
                </a:schemeClr>
              </a:solidFill>
            </a:ln>
            <a:effectLst/>
          </c:spPr>
          <c:cat>
            <c:numRef>
              <c:f>入力様式!$C$27:$N$27</c:f>
              <c:numCache>
                <c:formatCode>@</c:formatCode>
                <c:ptCount val="12"/>
              </c:numCache>
            </c:numRef>
          </c:cat>
          <c:val>
            <c:numRef>
              <c:f>入力様式!$C$30:$N$30</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0-8361-439F-B993-1F6B3425ACF3}"/>
            </c:ext>
          </c:extLst>
        </c:ser>
        <c:ser>
          <c:idx val="2"/>
          <c:order val="4"/>
          <c:tx>
            <c:v/>
          </c:tx>
          <c:spPr>
            <a:solidFill>
              <a:schemeClr val="bg1"/>
            </a:solidFill>
            <a:ln>
              <a:solidFill>
                <a:schemeClr val="bg1"/>
              </a:solidFill>
            </a:ln>
            <a:effectLst/>
          </c:spPr>
          <c:cat>
            <c:numRef>
              <c:f>入力様式!$C$27:$N$27</c:f>
              <c:numCache>
                <c:formatCode>@</c:formatCode>
                <c:ptCount val="12"/>
              </c:numCache>
            </c:numRef>
          </c:cat>
          <c:val>
            <c:numRef>
              <c:f>入力様式!$C$31:$N$31</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1-8361-439F-B993-1F6B3425ACF3}"/>
            </c:ext>
          </c:extLst>
        </c:ser>
        <c:dLbls>
          <c:showLegendKey val="0"/>
          <c:showVal val="0"/>
          <c:showCatName val="0"/>
          <c:showSerName val="0"/>
          <c:showPercent val="0"/>
          <c:showBubbleSize val="0"/>
        </c:dLbls>
        <c:axId val="146393119"/>
        <c:axId val="1436097007"/>
      </c:areaChart>
      <c:barChart>
        <c:barDir val="col"/>
        <c:grouping val="clustered"/>
        <c:varyColors val="0"/>
        <c:ser>
          <c:idx val="3"/>
          <c:order val="5"/>
          <c:tx>
            <c:strRef>
              <c:f>入力様式!$B$33</c:f>
              <c:strCache>
                <c:ptCount val="1"/>
                <c:pt idx="0">
                  <c:v>土場在庫期間（日）</c:v>
                </c:pt>
              </c:strCache>
            </c:strRef>
          </c:tx>
          <c:spPr>
            <a:solidFill>
              <a:srgbClr val="FF99CC"/>
            </a:solidFill>
            <a:ln>
              <a:solidFill>
                <a:schemeClr val="bg1"/>
              </a:solidFill>
              <a:prstDash val="sysDot"/>
            </a:ln>
            <a:effectLst/>
          </c:spPr>
          <c:invertIfNegative val="0"/>
          <c:cat>
            <c:numRef>
              <c:f>入力様式!$C$27:$N$27</c:f>
              <c:numCache>
                <c:formatCode>@</c:formatCode>
                <c:ptCount val="12"/>
              </c:numCache>
            </c:numRef>
          </c:cat>
          <c:val>
            <c:numRef>
              <c:f>入力様式!$C$33:$N$33</c:f>
              <c:numCache>
                <c:formatCode>0.0_);[Red]\(0.0\)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2-8361-439F-B993-1F6B3425ACF3}"/>
            </c:ext>
          </c:extLst>
        </c:ser>
        <c:dLbls>
          <c:showLegendKey val="0"/>
          <c:showVal val="0"/>
          <c:showCatName val="0"/>
          <c:showSerName val="0"/>
          <c:showPercent val="0"/>
          <c:showBubbleSize val="0"/>
        </c:dLbls>
        <c:gapWidth val="150"/>
        <c:axId val="1034758096"/>
        <c:axId val="1034748016"/>
      </c:barChart>
      <c:lineChart>
        <c:grouping val="standard"/>
        <c:varyColors val="0"/>
        <c:ser>
          <c:idx val="4"/>
          <c:order val="0"/>
          <c:tx>
            <c:strRef>
              <c:f>入力様式!$B$34</c:f>
              <c:strCache>
                <c:ptCount val="1"/>
                <c:pt idx="0">
                  <c:v>搬出量＝０のため算出できない</c:v>
                </c:pt>
              </c:strCache>
            </c:strRef>
          </c:tx>
          <c:spPr>
            <a:ln w="28575" cap="rnd">
              <a:noFill/>
              <a:round/>
            </a:ln>
            <a:effectLst/>
          </c:spPr>
          <c:marker>
            <c:symbol val="x"/>
            <c:size val="10"/>
            <c:spPr>
              <a:noFill/>
              <a:ln w="22225">
                <a:solidFill>
                  <a:srgbClr val="FF33CC"/>
                </a:solidFill>
              </a:ln>
              <a:effectLst/>
            </c:spPr>
          </c:marker>
          <c:dPt>
            <c:idx val="1"/>
            <c:marker>
              <c:symbol val="x"/>
              <c:size val="10"/>
              <c:spPr>
                <a:noFill/>
                <a:ln w="22225">
                  <a:solidFill>
                    <a:srgbClr val="FF33CC"/>
                  </a:solidFill>
                </a:ln>
                <a:effectLst/>
              </c:spPr>
            </c:marker>
            <c:bubble3D val="0"/>
            <c:spPr>
              <a:ln w="28575" cap="rnd">
                <a:noFill/>
                <a:round/>
              </a:ln>
              <a:effectLst/>
            </c:spPr>
            <c:extLst>
              <c:ext xmlns:c16="http://schemas.microsoft.com/office/drawing/2014/chart" uri="{C3380CC4-5D6E-409C-BE32-E72D297353CC}">
                <c16:uniqueId val="{00000004-8361-439F-B993-1F6B3425ACF3}"/>
              </c:ext>
            </c:extLst>
          </c:dPt>
          <c:cat>
            <c:numRef>
              <c:f>入力様式!$C$27:$N$27</c:f>
              <c:numCache>
                <c:formatCode>@</c:formatCode>
                <c:ptCount val="12"/>
              </c:numCache>
            </c:numRef>
          </c:cat>
          <c:val>
            <c:numRef>
              <c:f>入力様式!$C$34:$N$34</c:f>
              <c:numCache>
                <c:formatCode>0.0_);[Red]\(0.0\)</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5-8361-439F-B993-1F6B3425ACF3}"/>
            </c:ext>
          </c:extLst>
        </c:ser>
        <c:ser>
          <c:idx val="0"/>
          <c:order val="1"/>
          <c:tx>
            <c:strRef>
              <c:f>入力様式!$B$30</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numRef>
              <c:f>入力様式!$C$27:$N$27</c:f>
              <c:numCache>
                <c:formatCode>@</c:formatCode>
                <c:ptCount val="12"/>
              </c:numCache>
            </c:numRef>
          </c:cat>
          <c:val>
            <c:numRef>
              <c:f>入力様式!$C$30:$N$30</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6-8361-439F-B993-1F6B3425ACF3}"/>
            </c:ext>
          </c:extLst>
        </c:ser>
        <c:ser>
          <c:idx val="6"/>
          <c:order val="2"/>
          <c:tx>
            <c:strRef>
              <c:f>入力様式!$B$31</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numRef>
              <c:f>入力様式!$C$27:$N$27</c:f>
              <c:numCache>
                <c:formatCode>@</c:formatCode>
                <c:ptCount val="12"/>
              </c:numCache>
            </c:numRef>
          </c:cat>
          <c:val>
            <c:numRef>
              <c:f>入力様式!$C$31:$N$31</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7-8361-439F-B993-1F6B3425ACF3}"/>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7.5497513204360919E-4"/>
              <c:y val="0.29006428736433076"/>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valAx>
        <c:axId val="1034748016"/>
        <c:scaling>
          <c:orientation val="minMax"/>
        </c:scaling>
        <c:delete val="0"/>
        <c:axPos val="r"/>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ja-JP" altLang="en-US"/>
                  <a:t>土場在庫期間（日）</a:t>
                </a:r>
              </a:p>
            </c:rich>
          </c:tx>
          <c:layout>
            <c:manualLayout>
              <c:xMode val="edge"/>
              <c:yMode val="edge"/>
              <c:x val="0.67146854818110902"/>
              <c:y val="0.1128163424752982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034758096"/>
        <c:crosses val="max"/>
        <c:crossBetween val="between"/>
      </c:valAx>
      <c:catAx>
        <c:axId val="1034758096"/>
        <c:scaling>
          <c:orientation val="minMax"/>
        </c:scaling>
        <c:delete val="1"/>
        <c:axPos val="b"/>
        <c:numFmt formatCode="@" sourceLinked="1"/>
        <c:majorTickMark val="out"/>
        <c:minorTickMark val="none"/>
        <c:tickLblPos val="nextTo"/>
        <c:crossAx val="1034748016"/>
        <c:crosses val="autoZero"/>
        <c:auto val="1"/>
        <c:lblAlgn val="ctr"/>
        <c:lblOffset val="100"/>
        <c:noMultiLvlLbl val="0"/>
      </c:catAx>
      <c:spPr>
        <a:noFill/>
        <a:ln>
          <a:solidFill>
            <a:sysClr val="windowText" lastClr="000000"/>
          </a:solidFill>
        </a:ln>
        <a:effectLst/>
      </c:spPr>
    </c:plotArea>
    <c:legend>
      <c:legendPos val="r"/>
      <c:legendEntry>
        <c:idx val="3"/>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Entry>
      <c:layout>
        <c:manualLayout>
          <c:xMode val="edge"/>
          <c:yMode val="edge"/>
          <c:x val="0.72332019472660902"/>
          <c:y val="7.101246494995804E-2"/>
          <c:w val="0.26107562926582178"/>
          <c:h val="0.77313711061312285"/>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88285849138087"/>
          <c:y val="5.3211405447674755E-2"/>
          <c:w val="0.53630270303794436"/>
          <c:h val="0.51992170864334031"/>
        </c:manualLayout>
      </c:layout>
      <c:areaChart>
        <c:grouping val="standard"/>
        <c:varyColors val="0"/>
        <c:ser>
          <c:idx val="1"/>
          <c:order val="2"/>
          <c:tx>
            <c:strRef>
              <c:f>入力様式!$B$10</c:f>
              <c:strCache>
                <c:ptCount val="1"/>
                <c:pt idx="0">
                  <c:v>土場在庫量(m3)</c:v>
                </c:pt>
              </c:strCache>
            </c:strRef>
          </c:tx>
          <c:spPr>
            <a:solidFill>
              <a:srgbClr val="CCECFF"/>
            </a:solidFill>
            <a:ln>
              <a:solidFill>
                <a:schemeClr val="bg1">
                  <a:lumMod val="50000"/>
                </a:schemeClr>
              </a:solidFill>
            </a:ln>
            <a:effectLst/>
          </c:spPr>
          <c:cat>
            <c:numRef>
              <c:f>入力様式!$C$5:$N$5</c:f>
              <c:numCache>
                <c:formatCode>@</c:formatCode>
                <c:ptCount val="12"/>
              </c:numCache>
            </c:numRef>
          </c:cat>
          <c:val>
            <c:numRef>
              <c:f>入力様式!$C$8:$N$8</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0-40B8-47BB-9F94-B595BE8FF51D}"/>
            </c:ext>
          </c:extLst>
        </c:ser>
        <c:ser>
          <c:idx val="2"/>
          <c:order val="3"/>
          <c:tx>
            <c:v/>
          </c:tx>
          <c:spPr>
            <a:solidFill>
              <a:schemeClr val="bg1"/>
            </a:solidFill>
            <a:ln>
              <a:solidFill>
                <a:schemeClr val="bg1"/>
              </a:solidFill>
            </a:ln>
            <a:effectLst/>
          </c:spPr>
          <c:cat>
            <c:numRef>
              <c:f>入力様式!$C$5:$N$5</c:f>
              <c:numCache>
                <c:formatCode>@</c:formatCode>
                <c:ptCount val="12"/>
              </c:numCache>
            </c:numRef>
          </c:cat>
          <c:val>
            <c:numRef>
              <c:f>入力様式!$C$9:$N$9</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extLst>
            <c:ext xmlns:c16="http://schemas.microsoft.com/office/drawing/2014/chart" uri="{C3380CC4-5D6E-409C-BE32-E72D297353CC}">
              <c16:uniqueId val="{00000001-40B8-47BB-9F94-B595BE8FF51D}"/>
            </c:ext>
          </c:extLst>
        </c:ser>
        <c:dLbls>
          <c:showLegendKey val="0"/>
          <c:showVal val="0"/>
          <c:showCatName val="0"/>
          <c:showSerName val="0"/>
          <c:showPercent val="0"/>
          <c:showBubbleSize val="0"/>
        </c:dLbls>
        <c:axId val="146393119"/>
        <c:axId val="1436097007"/>
      </c:areaChart>
      <c:lineChart>
        <c:grouping val="standard"/>
        <c:varyColors val="0"/>
        <c:ser>
          <c:idx val="0"/>
          <c:order val="0"/>
          <c:tx>
            <c:strRef>
              <c:f>入力様式!$B$8</c:f>
              <c:strCache>
                <c:ptCount val="1"/>
                <c:pt idx="0">
                  <c:v>累積搬入量(m3)</c:v>
                </c:pt>
              </c:strCache>
            </c:strRef>
          </c:tx>
          <c:spPr>
            <a:ln w="28575" cap="rnd">
              <a:solidFill>
                <a:srgbClr val="00B050"/>
              </a:solidFill>
              <a:round/>
            </a:ln>
            <a:effectLst/>
          </c:spPr>
          <c:marker>
            <c:symbol val="circle"/>
            <c:size val="7"/>
            <c:spPr>
              <a:solidFill>
                <a:srgbClr val="00B050"/>
              </a:solidFill>
              <a:ln w="9525">
                <a:solidFill>
                  <a:schemeClr val="bg1"/>
                </a:solidFill>
              </a:ln>
              <a:effectLst/>
            </c:spPr>
          </c:marker>
          <c:cat>
            <c:numRef>
              <c:f>入力様式!$C$5:$N$5</c:f>
              <c:numCache>
                <c:formatCode>@</c:formatCode>
                <c:ptCount val="12"/>
              </c:numCache>
            </c:numRef>
          </c:cat>
          <c:val>
            <c:numRef>
              <c:f>入力様式!$C$8:$N$8</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2-40B8-47BB-9F94-B595BE8FF51D}"/>
            </c:ext>
          </c:extLst>
        </c:ser>
        <c:ser>
          <c:idx val="6"/>
          <c:order val="1"/>
          <c:tx>
            <c:strRef>
              <c:f>入力様式!$B$9</c:f>
              <c:strCache>
                <c:ptCount val="1"/>
                <c:pt idx="0">
                  <c:v>累積搬出量(m3)</c:v>
                </c:pt>
              </c:strCache>
            </c:strRef>
          </c:tx>
          <c:spPr>
            <a:ln w="28575" cap="rnd">
              <a:solidFill>
                <a:srgbClr val="FF6600">
                  <a:alpha val="98000"/>
                </a:srgbClr>
              </a:solidFill>
              <a:round/>
            </a:ln>
            <a:effectLst/>
          </c:spPr>
          <c:marker>
            <c:symbol val="circle"/>
            <c:size val="7"/>
            <c:spPr>
              <a:solidFill>
                <a:srgbClr val="FF6600"/>
              </a:solidFill>
              <a:ln w="9525">
                <a:solidFill>
                  <a:schemeClr val="bg1"/>
                </a:solidFill>
              </a:ln>
              <a:effectLst/>
            </c:spPr>
          </c:marker>
          <c:cat>
            <c:numRef>
              <c:f>入力様式!$C$5:$N$5</c:f>
              <c:numCache>
                <c:formatCode>@</c:formatCode>
                <c:ptCount val="12"/>
              </c:numCache>
            </c:numRef>
          </c:cat>
          <c:val>
            <c:numRef>
              <c:f>入力様式!$C$9:$N$9</c:f>
              <c:numCache>
                <c:formatCode>0.0_ </c:formatCode>
                <c:ptCount val="12"/>
                <c:pt idx="0">
                  <c:v>#N/A</c:v>
                </c:pt>
                <c:pt idx="1">
                  <c:v>#N/A</c:v>
                </c:pt>
                <c:pt idx="2">
                  <c:v>#N/A</c:v>
                </c:pt>
                <c:pt idx="3">
                  <c:v>#N/A</c:v>
                </c:pt>
                <c:pt idx="4">
                  <c:v>#N/A</c:v>
                </c:pt>
                <c:pt idx="5">
                  <c:v>#N/A</c:v>
                </c:pt>
                <c:pt idx="6">
                  <c:v>#N/A</c:v>
                </c:pt>
                <c:pt idx="7">
                  <c:v>#N/A</c:v>
                </c:pt>
                <c:pt idx="8">
                  <c:v>#N/A</c:v>
                </c:pt>
                <c:pt idx="9">
                  <c:v>#N/A</c:v>
                </c:pt>
                <c:pt idx="10">
                  <c:v>#N/A</c:v>
                </c:pt>
                <c:pt idx="11">
                  <c:v>#N/A</c:v>
                </c:pt>
              </c:numCache>
            </c:numRef>
          </c:val>
          <c:smooth val="0"/>
          <c:extLst>
            <c:ext xmlns:c16="http://schemas.microsoft.com/office/drawing/2014/chart" uri="{C3380CC4-5D6E-409C-BE32-E72D297353CC}">
              <c16:uniqueId val="{00000003-40B8-47BB-9F94-B595BE8FF51D}"/>
            </c:ext>
          </c:extLst>
        </c:ser>
        <c:dLbls>
          <c:showLegendKey val="0"/>
          <c:showVal val="0"/>
          <c:showCatName val="0"/>
          <c:showSerName val="0"/>
          <c:showPercent val="0"/>
          <c:showBubbleSize val="0"/>
        </c:dLbls>
        <c:marker val="1"/>
        <c:smooth val="0"/>
        <c:axId val="146393119"/>
        <c:axId val="1436097007"/>
      </c:lineChart>
      <c:catAx>
        <c:axId val="146393119"/>
        <c:scaling>
          <c:orientation val="minMax"/>
        </c:scaling>
        <c:delete val="0"/>
        <c:axPos val="b"/>
        <c:numFmt formatCode="@" sourceLinked="1"/>
        <c:majorTickMark val="none"/>
        <c:minorTickMark val="none"/>
        <c:tickLblPos val="nextTo"/>
        <c:spPr>
          <a:noFill/>
          <a:ln w="9525" cap="flat" cmpd="sng" algn="ctr">
            <a:solidFill>
              <a:sysClr val="windowText" lastClr="000000"/>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36097007"/>
        <c:crosses val="autoZero"/>
        <c:auto val="1"/>
        <c:lblAlgn val="ctr"/>
        <c:lblOffset val="100"/>
        <c:noMultiLvlLbl val="0"/>
      </c:catAx>
      <c:valAx>
        <c:axId val="14360970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r>
                  <a:rPr lang="en-US"/>
                  <a:t>m</a:t>
                </a:r>
                <a:r>
                  <a:rPr lang="en-US" baseline="30000"/>
                  <a:t>3</a:t>
                </a:r>
              </a:p>
            </c:rich>
          </c:tx>
          <c:layout>
            <c:manualLayout>
              <c:xMode val="edge"/>
              <c:yMode val="edge"/>
              <c:x val="1.1626017291863753E-2"/>
              <c:y val="0.30437533352352819"/>
            </c:manualLayout>
          </c:layout>
          <c:overlay val="0"/>
          <c:spPr>
            <a:noFill/>
            <a:ln>
              <a:noFill/>
            </a:ln>
            <a:effectLst/>
          </c:spPr>
          <c:txPr>
            <a:bodyPr rot="-54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title>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crossAx val="146393119"/>
        <c:crosses val="autoZero"/>
        <c:crossBetween val="between"/>
      </c:valAx>
      <c:spPr>
        <a:noFill/>
        <a:ln>
          <a:solidFill>
            <a:sysClr val="windowText" lastClr="000000"/>
          </a:solidFill>
        </a:ln>
        <a:effectLst/>
      </c:spPr>
    </c:plotArea>
    <c:legend>
      <c:legendPos val="r"/>
      <c:layout>
        <c:manualLayout>
          <c:xMode val="edge"/>
          <c:yMode val="edge"/>
          <c:x val="0.70806337170641409"/>
          <c:y val="0.23320521997604418"/>
          <c:w val="0.28818306589420734"/>
          <c:h val="0.3136112566041388"/>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BIZ UDPゴシック" panose="020B0400000000000000" pitchFamily="50" charset="-128"/>
              <a:ea typeface="BIZ UDPゴシック" panose="020B04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050">
          <a:solidFill>
            <a:sysClr val="windowText" lastClr="000000"/>
          </a:solidFill>
          <a:latin typeface="BIZ UDPゴシック" panose="020B0400000000000000" pitchFamily="50" charset="-128"/>
          <a:ea typeface="BIZ UDPゴシック" panose="020B04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chart" Target="../charts/chart12.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chart" Target="../charts/chart18.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editAs="oneCell">
    <xdr:from>
      <xdr:col>1</xdr:col>
      <xdr:colOff>225</xdr:colOff>
      <xdr:row>0</xdr:row>
      <xdr:rowOff>80140</xdr:rowOff>
    </xdr:from>
    <xdr:to>
      <xdr:col>1</xdr:col>
      <xdr:colOff>603970</xdr:colOff>
      <xdr:row>0</xdr:row>
      <xdr:rowOff>333623</xdr:rowOff>
    </xdr:to>
    <xdr:pic>
      <xdr:nvPicPr>
        <xdr:cNvPr id="2" name="図 1" descr="林業イノベーション・プラットフォーム">
          <a:extLst>
            <a:ext uri="{FF2B5EF4-FFF2-40B4-BE49-F238E27FC236}">
              <a16:creationId xmlns:a16="http://schemas.microsoft.com/office/drawing/2014/main" id="{2B426673-A61D-4DCF-A339-E8978FD4E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625" y="80140"/>
          <a:ext cx="603745" cy="253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74837</xdr:colOff>
      <xdr:row>2</xdr:row>
      <xdr:rowOff>258003</xdr:rowOff>
    </xdr:from>
    <xdr:to>
      <xdr:col>3</xdr:col>
      <xdr:colOff>3197678</xdr:colOff>
      <xdr:row>7</xdr:row>
      <xdr:rowOff>131333</xdr:rowOff>
    </xdr:to>
    <xdr:pic>
      <xdr:nvPicPr>
        <xdr:cNvPr id="55" name="図 54">
          <a:extLst>
            <a:ext uri="{FF2B5EF4-FFF2-40B4-BE49-F238E27FC236}">
              <a16:creationId xmlns:a16="http://schemas.microsoft.com/office/drawing/2014/main" id="{A1DAFA56-8B79-78C1-08A6-E06F98758D0D}"/>
            </a:ext>
          </a:extLst>
        </xdr:cNvPr>
        <xdr:cNvPicPr>
          <a:picLocks noChangeAspect="1"/>
        </xdr:cNvPicPr>
      </xdr:nvPicPr>
      <xdr:blipFill>
        <a:blip xmlns:r="http://schemas.openxmlformats.org/officeDocument/2006/relationships" r:embed="rId2"/>
        <a:stretch>
          <a:fillRect/>
        </a:stretch>
      </xdr:blipFill>
      <xdr:spPr>
        <a:xfrm>
          <a:off x="229052" y="784146"/>
          <a:ext cx="5553983" cy="1188687"/>
        </a:xfrm>
        <a:prstGeom prst="rect">
          <a:avLst/>
        </a:prstGeom>
      </xdr:spPr>
    </xdr:pic>
    <xdr:clientData/>
  </xdr:twoCellAnchor>
  <xdr:twoCellAnchor editAs="oneCell">
    <xdr:from>
      <xdr:col>1</xdr:col>
      <xdr:colOff>207534</xdr:colOff>
      <xdr:row>9</xdr:row>
      <xdr:rowOff>254993</xdr:rowOff>
    </xdr:from>
    <xdr:to>
      <xdr:col>3</xdr:col>
      <xdr:colOff>2972819</xdr:colOff>
      <xdr:row>18</xdr:row>
      <xdr:rowOff>236746</xdr:rowOff>
    </xdr:to>
    <xdr:pic>
      <xdr:nvPicPr>
        <xdr:cNvPr id="4" name="図 3">
          <a:extLst>
            <a:ext uri="{FF2B5EF4-FFF2-40B4-BE49-F238E27FC236}">
              <a16:creationId xmlns:a16="http://schemas.microsoft.com/office/drawing/2014/main" id="{ABA49E82-4B3C-0374-6F12-0BA3819629FA}"/>
            </a:ext>
          </a:extLst>
        </xdr:cNvPr>
        <xdr:cNvPicPr>
          <a:picLocks noChangeAspect="1"/>
        </xdr:cNvPicPr>
      </xdr:nvPicPr>
      <xdr:blipFill>
        <a:blip xmlns:r="http://schemas.openxmlformats.org/officeDocument/2006/relationships" r:embed="rId3"/>
        <a:stretch>
          <a:fillRect/>
        </a:stretch>
      </xdr:blipFill>
      <xdr:spPr>
        <a:xfrm>
          <a:off x="245634" y="2569568"/>
          <a:ext cx="5194160" cy="2296328"/>
        </a:xfrm>
        <a:prstGeom prst="rect">
          <a:avLst/>
        </a:prstGeom>
      </xdr:spPr>
    </xdr:pic>
    <xdr:clientData/>
  </xdr:twoCellAnchor>
  <xdr:twoCellAnchor>
    <xdr:from>
      <xdr:col>3</xdr:col>
      <xdr:colOff>3483429</xdr:colOff>
      <xdr:row>2</xdr:row>
      <xdr:rowOff>9070</xdr:rowOff>
    </xdr:from>
    <xdr:to>
      <xdr:col>3</xdr:col>
      <xdr:colOff>9207500</xdr:colOff>
      <xdr:row>3</xdr:row>
      <xdr:rowOff>254000</xdr:rowOff>
    </xdr:to>
    <xdr:sp macro="" textlink="">
      <xdr:nvSpPr>
        <xdr:cNvPr id="5" name="テキスト ボックス 4">
          <a:extLst>
            <a:ext uri="{FF2B5EF4-FFF2-40B4-BE49-F238E27FC236}">
              <a16:creationId xmlns:a16="http://schemas.microsoft.com/office/drawing/2014/main" id="{4657964D-EFEE-8959-4DCD-AA391A650841}"/>
            </a:ext>
          </a:extLst>
        </xdr:cNvPr>
        <xdr:cNvSpPr txBox="1"/>
      </xdr:nvSpPr>
      <xdr:spPr>
        <a:xfrm>
          <a:off x="6232072" y="5134427"/>
          <a:ext cx="5724071" cy="508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　林業の現場においても在庫を定量的に管理してみましょう。</a:t>
          </a:r>
          <a:br>
            <a:rPr kumimoji="1" lang="en-US" altLang="ja-JP" sz="1100">
              <a:latin typeface="BIZ UDPゴシック" panose="020B0400000000000000" pitchFamily="50" charset="-128"/>
              <a:ea typeface="BIZ UDPゴシック" panose="020B0400000000000000" pitchFamily="50" charset="-128"/>
            </a:rPr>
          </a:br>
          <a:r>
            <a:rPr kumimoji="1" lang="ja-JP" altLang="en-US" sz="1100">
              <a:latin typeface="BIZ UDPゴシック" panose="020B0400000000000000" pitchFamily="50" charset="-128"/>
              <a:ea typeface="BIZ UDPゴシック" panose="020B0400000000000000" pitchFamily="50" charset="-128"/>
            </a:rPr>
            <a:t>　　日報システム等を活用して簡単に指標を算出し、現場管理等に活用することができます。</a:t>
          </a:r>
        </a:p>
      </xdr:txBody>
    </xdr:sp>
    <xdr:clientData/>
  </xdr:twoCellAnchor>
  <xdr:twoCellAnchor>
    <xdr:from>
      <xdr:col>3</xdr:col>
      <xdr:colOff>3487057</xdr:colOff>
      <xdr:row>12</xdr:row>
      <xdr:rowOff>203200</xdr:rowOff>
    </xdr:from>
    <xdr:to>
      <xdr:col>4</xdr:col>
      <xdr:colOff>48147</xdr:colOff>
      <xdr:row>15</xdr:row>
      <xdr:rowOff>223158</xdr:rowOff>
    </xdr:to>
    <xdr:sp macro="" textlink="">
      <xdr:nvSpPr>
        <xdr:cNvPr id="7" name="正方形/長方形 6">
          <a:extLst>
            <a:ext uri="{FF2B5EF4-FFF2-40B4-BE49-F238E27FC236}">
              <a16:creationId xmlns:a16="http://schemas.microsoft.com/office/drawing/2014/main" id="{80BD69C1-E63B-4780-9B72-F1F6A1791140}"/>
            </a:ext>
          </a:extLst>
        </xdr:cNvPr>
        <xdr:cNvSpPr/>
      </xdr:nvSpPr>
      <xdr:spPr>
        <a:xfrm>
          <a:off x="6072414" y="3360057"/>
          <a:ext cx="6721090" cy="809173"/>
        </a:xfrm>
        <a:prstGeom prst="rect">
          <a:avLst/>
        </a:prstGeom>
        <a:solidFill>
          <a:srgbClr val="FCF8C6"/>
        </a:solidFill>
        <a:ln w="28575">
          <a:noFill/>
        </a:ln>
      </xdr:spPr>
      <xdr:style>
        <a:lnRef idx="1">
          <a:schemeClr val="accent1"/>
        </a:lnRef>
        <a:fillRef idx="0">
          <a:schemeClr val="accent1"/>
        </a:fillRef>
        <a:effectRef idx="0">
          <a:schemeClr val="accent1"/>
        </a:effectRef>
        <a:fontRef idx="minor">
          <a:schemeClr val="tx1"/>
        </a:fontRef>
      </xdr:style>
      <xdr:txBody>
        <a:bodyPr wrap="square" lIns="36000" rIns="36000"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457200"/>
          <a:r>
            <a:rPr lang="ja-JP" altLang="en-US" sz="1100" b="1">
              <a:solidFill>
                <a:sysClr val="windowText" lastClr="000000"/>
              </a:solidFill>
              <a:latin typeface="BIZ UDPゴシック" panose="020B0400000000000000" pitchFamily="50" charset="-128"/>
              <a:ea typeface="BIZ UDPゴシック" panose="020B0400000000000000" pitchFamily="50" charset="-128"/>
            </a:rPr>
            <a:t>想定される活用方法　（指標化により、異なる期間や異なる現場間でも比較が可能になる）</a:t>
          </a:r>
          <a:endParaRPr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defTabSz="457200"/>
          <a:r>
            <a:rPr lang="ja-JP" altLang="en-US" sz="1100">
              <a:solidFill>
                <a:sysClr val="windowText" lastClr="000000"/>
              </a:solidFill>
              <a:latin typeface="BIZ UDPゴシック" panose="020B0400000000000000" pitchFamily="50" charset="-128"/>
              <a:ea typeface="BIZ UDPゴシック" panose="020B0400000000000000" pitchFamily="50" charset="-128"/>
            </a:rPr>
            <a:t>●すべての現場の総生産量・総在庫量を把握し、事業体全体の指標を求める。現場の入れ替わりがあっても、継続的に計測し、現時点から過去</a:t>
          </a:r>
          <a:r>
            <a:rPr lang="en-US" altLang="ja-JP" sz="1100">
              <a:solidFill>
                <a:sysClr val="windowText" lastClr="000000"/>
              </a:solidFill>
              <a:latin typeface="BIZ UDPゴシック" panose="020B0400000000000000" pitchFamily="50" charset="-128"/>
              <a:ea typeface="BIZ UDPゴシック" panose="020B0400000000000000" pitchFamily="50" charset="-128"/>
            </a:rPr>
            <a:t>1</a:t>
          </a:r>
          <a:r>
            <a:rPr lang="ja-JP" altLang="en-US" sz="1100">
              <a:solidFill>
                <a:sysClr val="windowText" lastClr="000000"/>
              </a:solidFill>
              <a:latin typeface="BIZ UDPゴシック" panose="020B0400000000000000" pitchFamily="50" charset="-128"/>
              <a:ea typeface="BIZ UDPゴシック" panose="020B0400000000000000" pitchFamily="50" charset="-128"/>
            </a:rPr>
            <a:t>年間を指標として把握し、比較することで、現場の状況が見える化される。</a:t>
          </a:r>
          <a:endParaRPr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defTabSz="457200"/>
          <a:r>
            <a:rPr lang="ja-JP" altLang="en-US" sz="1100">
              <a:solidFill>
                <a:sysClr val="windowText" lastClr="000000"/>
              </a:solidFill>
              <a:latin typeface="BIZ UDPゴシック" panose="020B0400000000000000" pitchFamily="50" charset="-128"/>
              <a:ea typeface="BIZ UDPゴシック" panose="020B0400000000000000" pitchFamily="50" charset="-128"/>
            </a:rPr>
            <a:t>●現場ごとに作業開始から終了まで作業日数で指標を求め、分析結果を作業班の生産性の向上に活用する。</a:t>
          </a:r>
          <a:endParaRPr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xdr:col>
      <xdr:colOff>3383643</xdr:colOff>
      <xdr:row>3</xdr:row>
      <xdr:rowOff>208643</xdr:rowOff>
    </xdr:from>
    <xdr:to>
      <xdr:col>3</xdr:col>
      <xdr:colOff>10283803</xdr:colOff>
      <xdr:row>12</xdr:row>
      <xdr:rowOff>72572</xdr:rowOff>
    </xdr:to>
    <xdr:pic>
      <xdr:nvPicPr>
        <xdr:cNvPr id="3" name="図 2">
          <a:extLst>
            <a:ext uri="{FF2B5EF4-FFF2-40B4-BE49-F238E27FC236}">
              <a16:creationId xmlns:a16="http://schemas.microsoft.com/office/drawing/2014/main" id="{E42A5FBA-14DD-24CA-649C-9EF94BD7C4A5}"/>
            </a:ext>
          </a:extLst>
        </xdr:cNvPr>
        <xdr:cNvPicPr>
          <a:picLocks noChangeAspect="1"/>
        </xdr:cNvPicPr>
      </xdr:nvPicPr>
      <xdr:blipFill>
        <a:blip xmlns:r="http://schemas.openxmlformats.org/officeDocument/2006/relationships" r:embed="rId4"/>
        <a:stretch>
          <a:fillRect/>
        </a:stretch>
      </xdr:blipFill>
      <xdr:spPr>
        <a:xfrm>
          <a:off x="5969000" y="997858"/>
          <a:ext cx="6893357" cy="2231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824434</xdr:colOff>
      <xdr:row>35</xdr:row>
      <xdr:rowOff>29775</xdr:rowOff>
    </xdr:from>
    <xdr:to>
      <xdr:col>10</xdr:col>
      <xdr:colOff>144076</xdr:colOff>
      <xdr:row>45</xdr:row>
      <xdr:rowOff>60223</xdr:rowOff>
    </xdr:to>
    <xdr:graphicFrame macro="">
      <xdr:nvGraphicFramePr>
        <xdr:cNvPr id="2" name="グラフ 1">
          <a:extLst>
            <a:ext uri="{FF2B5EF4-FFF2-40B4-BE49-F238E27FC236}">
              <a16:creationId xmlns:a16="http://schemas.microsoft.com/office/drawing/2014/main" id="{1EEFEA4F-7F6B-4EA8-94F3-80C6A3BFF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493699</xdr:colOff>
      <xdr:row>35</xdr:row>
      <xdr:rowOff>27213</xdr:rowOff>
    </xdr:from>
    <xdr:to>
      <xdr:col>15</xdr:col>
      <xdr:colOff>666646</xdr:colOff>
      <xdr:row>45</xdr:row>
      <xdr:rowOff>52218</xdr:rowOff>
    </xdr:to>
    <xdr:graphicFrame macro="">
      <xdr:nvGraphicFramePr>
        <xdr:cNvPr id="3" name="グラフ 2">
          <a:extLst>
            <a:ext uri="{FF2B5EF4-FFF2-40B4-BE49-F238E27FC236}">
              <a16:creationId xmlns:a16="http://schemas.microsoft.com/office/drawing/2014/main" id="{B8A99191-5ACC-425C-A147-9B9F91F6E6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277811</xdr:colOff>
      <xdr:row>0</xdr:row>
      <xdr:rowOff>80140</xdr:rowOff>
    </xdr:from>
    <xdr:to>
      <xdr:col>1</xdr:col>
      <xdr:colOff>603970</xdr:colOff>
      <xdr:row>0</xdr:row>
      <xdr:rowOff>333623</xdr:rowOff>
    </xdr:to>
    <xdr:pic>
      <xdr:nvPicPr>
        <xdr:cNvPr id="4" name="図 3" descr="林業イノベーション・プラットフォーム">
          <a:extLst>
            <a:ext uri="{FF2B5EF4-FFF2-40B4-BE49-F238E27FC236}">
              <a16:creationId xmlns:a16="http://schemas.microsoft.com/office/drawing/2014/main" id="{FD682D26-5CBE-42F9-B62D-DFF827E1DD8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625" y="80140"/>
          <a:ext cx="603745" cy="253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5</xdr:col>
      <xdr:colOff>463808</xdr:colOff>
      <xdr:row>23</xdr:row>
      <xdr:rowOff>25003</xdr:rowOff>
    </xdr:to>
    <xdr:graphicFrame macro="">
      <xdr:nvGraphicFramePr>
        <xdr:cNvPr id="5" name="グラフ 4">
          <a:extLst>
            <a:ext uri="{FF2B5EF4-FFF2-40B4-BE49-F238E27FC236}">
              <a16:creationId xmlns:a16="http://schemas.microsoft.com/office/drawing/2014/main" id="{F019A9B2-89C8-4B66-85A1-4BF1D8419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824434</xdr:colOff>
      <xdr:row>13</xdr:row>
      <xdr:rowOff>2562</xdr:rowOff>
    </xdr:from>
    <xdr:to>
      <xdr:col>10</xdr:col>
      <xdr:colOff>144076</xdr:colOff>
      <xdr:row>23</xdr:row>
      <xdr:rowOff>33008</xdr:rowOff>
    </xdr:to>
    <xdr:graphicFrame macro="">
      <xdr:nvGraphicFramePr>
        <xdr:cNvPr id="6" name="グラフ 5">
          <a:extLst>
            <a:ext uri="{FF2B5EF4-FFF2-40B4-BE49-F238E27FC236}">
              <a16:creationId xmlns:a16="http://schemas.microsoft.com/office/drawing/2014/main" id="{2B8B8F27-2CE2-4C1E-8EA1-C33B3E7C2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493699</xdr:colOff>
      <xdr:row>13</xdr:row>
      <xdr:rowOff>0</xdr:rowOff>
    </xdr:from>
    <xdr:to>
      <xdr:col>15</xdr:col>
      <xdr:colOff>666646</xdr:colOff>
      <xdr:row>23</xdr:row>
      <xdr:rowOff>25003</xdr:rowOff>
    </xdr:to>
    <xdr:graphicFrame macro="">
      <xdr:nvGraphicFramePr>
        <xdr:cNvPr id="7" name="グラフ 6">
          <a:extLst>
            <a:ext uri="{FF2B5EF4-FFF2-40B4-BE49-F238E27FC236}">
              <a16:creationId xmlns:a16="http://schemas.microsoft.com/office/drawing/2014/main" id="{E6396FA8-9737-4904-924D-7ECFCC90B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35</xdr:row>
      <xdr:rowOff>0</xdr:rowOff>
    </xdr:from>
    <xdr:to>
      <xdr:col>5</xdr:col>
      <xdr:colOff>463808</xdr:colOff>
      <xdr:row>45</xdr:row>
      <xdr:rowOff>25007</xdr:rowOff>
    </xdr:to>
    <xdr:graphicFrame macro="">
      <xdr:nvGraphicFramePr>
        <xdr:cNvPr id="8" name="グラフ 7">
          <a:extLst>
            <a:ext uri="{FF2B5EF4-FFF2-40B4-BE49-F238E27FC236}">
              <a16:creationId xmlns:a16="http://schemas.microsoft.com/office/drawing/2014/main" id="{128F51B7-CF3F-4741-BA7D-B34447D5C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8</xdr:row>
      <xdr:rowOff>55339</xdr:rowOff>
    </xdr:from>
    <xdr:to>
      <xdr:col>3</xdr:col>
      <xdr:colOff>73475</xdr:colOff>
      <xdr:row>11</xdr:row>
      <xdr:rowOff>110671</xdr:rowOff>
    </xdr:to>
    <xdr:sp macro="" textlink="">
      <xdr:nvSpPr>
        <xdr:cNvPr id="10" name="吹き出し: 角を丸めた四角形 9">
          <a:extLst>
            <a:ext uri="{FF2B5EF4-FFF2-40B4-BE49-F238E27FC236}">
              <a16:creationId xmlns:a16="http://schemas.microsoft.com/office/drawing/2014/main" id="{581BAD08-1D1B-9916-CCF6-F52FEA17541A}"/>
            </a:ext>
          </a:extLst>
        </xdr:cNvPr>
        <xdr:cNvSpPr/>
      </xdr:nvSpPr>
      <xdr:spPr>
        <a:xfrm>
          <a:off x="1436914" y="2156281"/>
          <a:ext cx="1183819" cy="926190"/>
        </a:xfrm>
        <a:prstGeom prst="wedgeRoundRectCallout">
          <a:avLst>
            <a:gd name="adj1" fmla="val -89085"/>
            <a:gd name="adj2" fmla="val -182688"/>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①</a:t>
          </a:r>
          <a:r>
            <a:rPr kumimoji="1" lang="ja-JP" altLang="en-US" sz="1400" b="1">
              <a:solidFill>
                <a:srgbClr val="FF0000"/>
              </a:solidFill>
              <a:latin typeface="BIZ UDPゴシック" panose="020B0400000000000000" pitchFamily="50" charset="-128"/>
              <a:ea typeface="BIZ UDPゴシック" panose="020B0400000000000000" pitchFamily="50" charset="-128"/>
            </a:rPr>
            <a:t>算定に影響</a:t>
          </a:r>
        </a:p>
        <a:p>
          <a:pPr algn="l"/>
          <a:r>
            <a:rPr kumimoji="1" lang="ja-JP" altLang="en-US" sz="1400">
              <a:latin typeface="BIZ UDPゴシック" panose="020B0400000000000000" pitchFamily="50" charset="-128"/>
              <a:ea typeface="BIZ UDPゴシック" panose="020B0400000000000000" pitchFamily="50" charset="-128"/>
            </a:rPr>
            <a:t>月単位または週単位を選ぶ。</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831849</xdr:colOff>
      <xdr:row>4</xdr:row>
      <xdr:rowOff>93432</xdr:rowOff>
    </xdr:from>
    <xdr:to>
      <xdr:col>7</xdr:col>
      <xdr:colOff>666750</xdr:colOff>
      <xdr:row>7</xdr:row>
      <xdr:rowOff>161925</xdr:rowOff>
    </xdr:to>
    <xdr:sp macro="" textlink="">
      <xdr:nvSpPr>
        <xdr:cNvPr id="11" name="吹き出し: 角を丸めた四角形 10">
          <a:extLst>
            <a:ext uri="{FF2B5EF4-FFF2-40B4-BE49-F238E27FC236}">
              <a16:creationId xmlns:a16="http://schemas.microsoft.com/office/drawing/2014/main" id="{A6D9BE78-796F-BB2A-1B6F-411E228DB578}"/>
            </a:ext>
          </a:extLst>
        </xdr:cNvPr>
        <xdr:cNvSpPr/>
      </xdr:nvSpPr>
      <xdr:spPr>
        <a:xfrm>
          <a:off x="5584824" y="1122132"/>
          <a:ext cx="2044701" cy="840018"/>
        </a:xfrm>
        <a:prstGeom prst="wedgeRoundRectCallout">
          <a:avLst>
            <a:gd name="adj1" fmla="val -73340"/>
            <a:gd name="adj2" fmla="val -43314"/>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③</a:t>
          </a:r>
          <a:r>
            <a:rPr kumimoji="1" lang="ja-JP" altLang="en-US" sz="1400" b="1">
              <a:solidFill>
                <a:srgbClr val="FF0000"/>
              </a:solidFill>
              <a:latin typeface="BIZ UDPゴシック" panose="020B0400000000000000" pitchFamily="50" charset="-128"/>
              <a:ea typeface="BIZ UDPゴシック" panose="020B0400000000000000" pitchFamily="50" charset="-128"/>
            </a:rPr>
            <a:t>算定に影響</a:t>
          </a:r>
        </a:p>
        <a:p>
          <a:pPr algn="l"/>
          <a:r>
            <a:rPr kumimoji="1" lang="ja-JP" altLang="en-US" sz="1400">
              <a:latin typeface="BIZ UDPゴシック" panose="020B0400000000000000" pitchFamily="50" charset="-128"/>
              <a:ea typeface="BIZ UDPゴシック" panose="020B0400000000000000" pitchFamily="50" charset="-128"/>
            </a:rPr>
            <a:t>期の開始月日など目安を入力する。</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473968</xdr:colOff>
      <xdr:row>8</xdr:row>
      <xdr:rowOff>119744</xdr:rowOff>
    </xdr:from>
    <xdr:to>
      <xdr:col>7</xdr:col>
      <xdr:colOff>421352</xdr:colOff>
      <xdr:row>11</xdr:row>
      <xdr:rowOff>57148</xdr:rowOff>
    </xdr:to>
    <xdr:sp macro="" textlink="">
      <xdr:nvSpPr>
        <xdr:cNvPr id="12" name="吹き出し: 角を丸めた四角形 11">
          <a:extLst>
            <a:ext uri="{FF2B5EF4-FFF2-40B4-BE49-F238E27FC236}">
              <a16:creationId xmlns:a16="http://schemas.microsoft.com/office/drawing/2014/main" id="{1BDCC0AF-8650-4882-7B0C-EFE665FDA6FD}"/>
            </a:ext>
          </a:extLst>
        </xdr:cNvPr>
        <xdr:cNvSpPr/>
      </xdr:nvSpPr>
      <xdr:spPr>
        <a:xfrm>
          <a:off x="5241910" y="2220686"/>
          <a:ext cx="2168070" cy="808262"/>
        </a:xfrm>
        <a:prstGeom prst="wedgeRoundRectCallout">
          <a:avLst>
            <a:gd name="adj1" fmla="val -56689"/>
            <a:gd name="adj2" fmla="val -102282"/>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④</a:t>
          </a:r>
          <a:r>
            <a:rPr kumimoji="1" lang="ja-JP" altLang="en-US" sz="1400" b="1">
              <a:solidFill>
                <a:srgbClr val="FF0000"/>
              </a:solidFill>
              <a:latin typeface="BIZ UDPゴシック" panose="020B0400000000000000" pitchFamily="50" charset="-128"/>
              <a:ea typeface="BIZ UDPゴシック" panose="020B0400000000000000" pitchFamily="50" charset="-128"/>
            </a:rPr>
            <a:t>算定に影響</a:t>
          </a:r>
        </a:p>
        <a:p>
          <a:pPr algn="l"/>
          <a:r>
            <a:rPr kumimoji="1" lang="ja-JP" altLang="en-US" sz="1400">
              <a:latin typeface="BIZ UDPゴシック" panose="020B0400000000000000" pitchFamily="50" charset="-128"/>
              <a:ea typeface="BIZ UDPゴシック" panose="020B0400000000000000" pitchFamily="50" charset="-128"/>
            </a:rPr>
            <a:t>各期の搬入量、搬出量を入力する。</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882648</xdr:colOff>
      <xdr:row>1</xdr:row>
      <xdr:rowOff>1</xdr:rowOff>
    </xdr:from>
    <xdr:to>
      <xdr:col>7</xdr:col>
      <xdr:colOff>821149</xdr:colOff>
      <xdr:row>2</xdr:row>
      <xdr:rowOff>196894</xdr:rowOff>
    </xdr:to>
    <xdr:sp macro="" textlink="">
      <xdr:nvSpPr>
        <xdr:cNvPr id="13" name="吹き出し: 角を丸めた四角形 12">
          <a:extLst>
            <a:ext uri="{FF2B5EF4-FFF2-40B4-BE49-F238E27FC236}">
              <a16:creationId xmlns:a16="http://schemas.microsoft.com/office/drawing/2014/main" id="{56556AB8-F38A-114C-19B3-7E7A4D06970C}"/>
            </a:ext>
          </a:extLst>
        </xdr:cNvPr>
        <xdr:cNvSpPr/>
      </xdr:nvSpPr>
      <xdr:spPr>
        <a:xfrm>
          <a:off x="5650590" y="424543"/>
          <a:ext cx="2159187" cy="305751"/>
        </a:xfrm>
        <a:prstGeom prst="wedgeRoundRectCallout">
          <a:avLst>
            <a:gd name="adj1" fmla="val -74658"/>
            <a:gd name="adj2" fmla="val 26914"/>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⑥</a:t>
          </a:r>
          <a:r>
            <a:rPr kumimoji="1" lang="ja-JP" altLang="en-US" sz="1400">
              <a:latin typeface="BIZ UDPゴシック" panose="020B0400000000000000" pitchFamily="50" charset="-128"/>
              <a:ea typeface="BIZ UDPゴシック" panose="020B0400000000000000" pitchFamily="50" charset="-128"/>
            </a:rPr>
            <a:t>算定の対象を入力する。</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125183</xdr:colOff>
      <xdr:row>4</xdr:row>
      <xdr:rowOff>65313</xdr:rowOff>
    </xdr:from>
    <xdr:to>
      <xdr:col>13</xdr:col>
      <xdr:colOff>831848</xdr:colOff>
      <xdr:row>10</xdr:row>
      <xdr:rowOff>215899</xdr:rowOff>
    </xdr:to>
    <xdr:sp macro="" textlink="">
      <xdr:nvSpPr>
        <xdr:cNvPr id="14" name="吹き出し: 角を丸めた四角形 13">
          <a:extLst>
            <a:ext uri="{FF2B5EF4-FFF2-40B4-BE49-F238E27FC236}">
              <a16:creationId xmlns:a16="http://schemas.microsoft.com/office/drawing/2014/main" id="{9D2778C4-AE10-188A-EA40-4A7164AF75E8}"/>
            </a:ext>
          </a:extLst>
        </xdr:cNvPr>
        <xdr:cNvSpPr/>
      </xdr:nvSpPr>
      <xdr:spPr>
        <a:xfrm>
          <a:off x="11555183" y="1121227"/>
          <a:ext cx="2927351" cy="1718130"/>
        </a:xfrm>
        <a:prstGeom prst="wedgeRoundRectCallout">
          <a:avLst>
            <a:gd name="adj1" fmla="val 75244"/>
            <a:gd name="adj2" fmla="val -46832"/>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⑤</a:t>
          </a:r>
          <a:r>
            <a:rPr kumimoji="1" lang="ja-JP" altLang="en-US" sz="1400" b="1">
              <a:solidFill>
                <a:srgbClr val="FF0000"/>
              </a:solidFill>
              <a:latin typeface="BIZ UDPゴシック" panose="020B0400000000000000" pitchFamily="50" charset="-128"/>
              <a:ea typeface="BIZ UDPゴシック" panose="020B0400000000000000" pitchFamily="50" charset="-128"/>
            </a:rPr>
            <a:t>算定に影響</a:t>
          </a:r>
        </a:p>
        <a:p>
          <a:pPr algn="l"/>
          <a:r>
            <a:rPr kumimoji="1" lang="ja-JP" altLang="en-US" sz="1400">
              <a:latin typeface="BIZ UDPゴシック" panose="020B0400000000000000" pitchFamily="50" charset="-128"/>
              <a:ea typeface="BIZ UDPゴシック" panose="020B0400000000000000" pitchFamily="50" charset="-128"/>
            </a:rPr>
            <a:t>「月日」が入力されているセル数に、</a:t>
          </a:r>
        </a:p>
        <a:p>
          <a:pPr algn="l"/>
          <a:r>
            <a:rPr kumimoji="1" lang="ja-JP" altLang="en-US" sz="1400">
              <a:latin typeface="BIZ UDPゴシック" panose="020B0400000000000000" pitchFamily="50" charset="-128"/>
              <a:ea typeface="BIZ UDPゴシック" panose="020B0400000000000000" pitchFamily="50" charset="-128"/>
            </a:rPr>
            <a:t>期間（</a:t>
          </a:r>
          <a:r>
            <a:rPr kumimoji="1" lang="en-US" altLang="ja-JP" sz="1400">
              <a:latin typeface="BIZ UDPゴシック" panose="020B0400000000000000" pitchFamily="50" charset="-128"/>
              <a:ea typeface="BIZ UDPゴシック" panose="020B0400000000000000" pitchFamily="50" charset="-128"/>
            </a:rPr>
            <a:t>B4</a:t>
          </a:r>
          <a:r>
            <a:rPr kumimoji="1" lang="ja-JP" altLang="en-US" sz="1400">
              <a:latin typeface="BIZ UDPゴシック" panose="020B0400000000000000" pitchFamily="50" charset="-128"/>
              <a:ea typeface="BIZ UDPゴシック" panose="020B0400000000000000" pitchFamily="50" charset="-128"/>
            </a:rPr>
            <a:t>）が週単位の場合</a:t>
          </a:r>
          <a:r>
            <a:rPr kumimoji="1" lang="en-US" altLang="ja-JP" sz="1400">
              <a:latin typeface="BIZ UDPゴシック" panose="020B0400000000000000" pitchFamily="50" charset="-128"/>
              <a:ea typeface="BIZ UDPゴシック" panose="020B0400000000000000" pitchFamily="50" charset="-128"/>
            </a:rPr>
            <a:t>7</a:t>
          </a:r>
          <a:r>
            <a:rPr kumimoji="1" lang="ja-JP" altLang="en-US" sz="1400">
              <a:latin typeface="BIZ UDPゴシック" panose="020B0400000000000000" pitchFamily="50" charset="-128"/>
              <a:ea typeface="BIZ UDPゴシック" panose="020B0400000000000000" pitchFamily="50" charset="-128"/>
            </a:rPr>
            <a:t>日、月単位の場合</a:t>
          </a:r>
          <a:r>
            <a:rPr kumimoji="1" lang="en-US" altLang="ja-JP" sz="1400">
              <a:latin typeface="BIZ UDPゴシック" panose="020B0400000000000000" pitchFamily="50" charset="-128"/>
              <a:ea typeface="BIZ UDPゴシック" panose="020B0400000000000000" pitchFamily="50" charset="-128"/>
            </a:rPr>
            <a:t>30</a:t>
          </a:r>
          <a:r>
            <a:rPr kumimoji="1" lang="ja-JP" altLang="en-US" sz="1400">
              <a:latin typeface="BIZ UDPゴシック" panose="020B0400000000000000" pitchFamily="50" charset="-128"/>
              <a:ea typeface="BIZ UDPゴシック" panose="020B0400000000000000" pitchFamily="50" charset="-128"/>
            </a:rPr>
            <a:t>日をかけて算出している。</a:t>
          </a:r>
        </a:p>
        <a:p>
          <a:pPr algn="l"/>
          <a:r>
            <a:rPr kumimoji="1" lang="ja-JP" altLang="en-US" sz="1400">
              <a:latin typeface="BIZ UDPゴシック" panose="020B0400000000000000" pitchFamily="50" charset="-128"/>
              <a:ea typeface="BIZ UDPゴシック" panose="020B0400000000000000" pitchFamily="50" charset="-128"/>
            </a:rPr>
            <a:t>必要に応じて手入力で適切な全日数を入力する。</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901213</xdr:colOff>
      <xdr:row>19</xdr:row>
      <xdr:rowOff>18143</xdr:rowOff>
    </xdr:from>
    <xdr:to>
      <xdr:col>6</xdr:col>
      <xdr:colOff>372039</xdr:colOff>
      <xdr:row>23</xdr:row>
      <xdr:rowOff>61684</xdr:rowOff>
    </xdr:to>
    <xdr:grpSp>
      <xdr:nvGrpSpPr>
        <xdr:cNvPr id="15" name="グループ化 14">
          <a:extLst>
            <a:ext uri="{FF2B5EF4-FFF2-40B4-BE49-F238E27FC236}">
              <a16:creationId xmlns:a16="http://schemas.microsoft.com/office/drawing/2014/main" id="{6C6A48AA-8E0F-AA63-BCEE-3EA060F5CA10}"/>
            </a:ext>
          </a:extLst>
        </xdr:cNvPr>
        <xdr:cNvGrpSpPr/>
      </xdr:nvGrpSpPr>
      <xdr:grpSpPr>
        <a:xfrm>
          <a:off x="3443804" y="5048899"/>
          <a:ext cx="2783194" cy="1101009"/>
          <a:chOff x="3934693" y="4695726"/>
          <a:chExt cx="2809027" cy="1109333"/>
        </a:xfrm>
      </xdr:grpSpPr>
      <xdr:sp macro="" textlink="">
        <xdr:nvSpPr>
          <xdr:cNvPr id="17" name="吹き出し: 角を丸めた四角形 16">
            <a:extLst>
              <a:ext uri="{FF2B5EF4-FFF2-40B4-BE49-F238E27FC236}">
                <a16:creationId xmlns:a16="http://schemas.microsoft.com/office/drawing/2014/main" id="{C8C2F5EC-AB7B-BB5C-66CF-EBB34605B41B}"/>
              </a:ext>
            </a:extLst>
          </xdr:cNvPr>
          <xdr:cNvSpPr/>
        </xdr:nvSpPr>
        <xdr:spPr>
          <a:xfrm>
            <a:off x="3934693" y="4695726"/>
            <a:ext cx="2640999" cy="1109333"/>
          </a:xfrm>
          <a:prstGeom prst="wedgeRoundRectCallout">
            <a:avLst>
              <a:gd name="adj1" fmla="val -67551"/>
              <a:gd name="adj2" fmla="val -57666"/>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400" b="1">
                <a:solidFill>
                  <a:srgbClr val="00B050"/>
                </a:solidFill>
                <a:latin typeface="BIZ UDPゴシック" panose="020B0400000000000000" pitchFamily="50" charset="-128"/>
                <a:ea typeface="BIZ UDPゴシック" panose="020B0400000000000000" pitchFamily="50" charset="-128"/>
              </a:rPr>
              <a:t>ー</a:t>
            </a:r>
            <a:r>
              <a:rPr kumimoji="1" lang="ja-JP" altLang="en-US" sz="1400">
                <a:latin typeface="BIZ UDPゴシック" panose="020B0400000000000000" pitchFamily="50" charset="-128"/>
                <a:ea typeface="BIZ UDPゴシック" panose="020B0400000000000000" pitchFamily="50" charset="-128"/>
              </a:rPr>
              <a:t>搬入量（生産量）に対し</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b="1">
                <a:solidFill>
                  <a:srgbClr val="FF6600"/>
                </a:solidFill>
                <a:latin typeface="BIZ UDPゴシック" panose="020B0400000000000000" pitchFamily="50" charset="-128"/>
                <a:ea typeface="BIZ UDPゴシック" panose="020B0400000000000000" pitchFamily="50" charset="-128"/>
              </a:rPr>
              <a:t>ー</a:t>
            </a:r>
            <a:r>
              <a:rPr kumimoji="1" lang="ja-JP" altLang="en-US" sz="1400">
                <a:latin typeface="BIZ UDPゴシック" panose="020B0400000000000000" pitchFamily="50" charset="-128"/>
                <a:ea typeface="BIZ UDPゴシック" panose="020B0400000000000000" pitchFamily="50" charset="-128"/>
              </a:rPr>
              <a:t>搬出量（運搬量）が足りないと</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solidFill>
                  <a:srgbClr val="99CCFF"/>
                </a:solidFill>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土場在庫量が増え、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土場在庫期間が長くなる。</a:t>
            </a:r>
            <a:endParaRPr kumimoji="1" lang="en-US" altLang="ja-JP" sz="1400">
              <a:latin typeface="BIZ UDPゴシック" panose="020B0400000000000000" pitchFamily="50" charset="-128"/>
              <a:ea typeface="BIZ UDPゴシック" panose="020B0400000000000000" pitchFamily="50" charset="-128"/>
            </a:endParaRPr>
          </a:p>
        </xdr:txBody>
      </xdr:sp>
      <xdr:sp macro="" textlink="">
        <xdr:nvSpPr>
          <xdr:cNvPr id="18" name="フリーフォーム: 図形 17">
            <a:extLst>
              <a:ext uri="{FF2B5EF4-FFF2-40B4-BE49-F238E27FC236}">
                <a16:creationId xmlns:a16="http://schemas.microsoft.com/office/drawing/2014/main" id="{B533DA9D-1242-143F-4CCE-9236F5F1801E}"/>
              </a:ext>
            </a:extLst>
          </xdr:cNvPr>
          <xdr:cNvSpPr/>
        </xdr:nvSpPr>
        <xdr:spPr>
          <a:xfrm>
            <a:off x="6553560" y="4958882"/>
            <a:ext cx="190160" cy="461648"/>
          </a:xfrm>
          <a:custGeom>
            <a:avLst/>
            <a:gdLst>
              <a:gd name="csX0" fmla="*/ 0 w 262628"/>
              <a:gd name="csY0" fmla="*/ 232178 h 460549"/>
              <a:gd name="csX1" fmla="*/ 262628 w 262628"/>
              <a:gd name="csY1" fmla="*/ 0 h 460549"/>
              <a:gd name="csX2" fmla="*/ 0 w 262628"/>
              <a:gd name="csY2" fmla="*/ 460549 h 460549"/>
            </a:gdLst>
            <a:ahLst/>
            <a:cxnLst>
              <a:cxn ang="0">
                <a:pos x="csX0" y="csY0"/>
              </a:cxn>
              <a:cxn ang="0">
                <a:pos x="csX1" y="csY1"/>
              </a:cxn>
              <a:cxn ang="0">
                <a:pos x="csX2" y="csY2"/>
              </a:cxn>
            </a:cxnLst>
            <a:rect l="l" t="t" r="r" b="b"/>
            <a:pathLst>
              <a:path w="262628" h="460549">
                <a:moveTo>
                  <a:pt x="0" y="232178"/>
                </a:moveTo>
                <a:lnTo>
                  <a:pt x="262628" y="0"/>
                </a:lnTo>
                <a:lnTo>
                  <a:pt x="0" y="460549"/>
                </a:lnTo>
              </a:path>
            </a:pathLst>
          </a:cu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marL="0" indent="0" algn="l"/>
            <a:endParaRPr kumimoji="1" lang="ja-JP" altLang="en-US" sz="1400" b="1">
              <a:solidFill>
                <a:srgbClr val="00B050"/>
              </a:solidFill>
              <a:latin typeface="BIZ UDPゴシック" panose="020B0400000000000000" pitchFamily="50" charset="-128"/>
              <a:ea typeface="BIZ UDPゴシック" panose="020B0400000000000000" pitchFamily="50" charset="-128"/>
              <a:cs typeface="+mn-cs"/>
            </a:endParaRPr>
          </a:p>
        </xdr:txBody>
      </xdr:sp>
    </xdr:grpSp>
    <xdr:clientData/>
  </xdr:twoCellAnchor>
  <xdr:twoCellAnchor>
    <xdr:from>
      <xdr:col>12</xdr:col>
      <xdr:colOff>288925</xdr:colOff>
      <xdr:row>20</xdr:row>
      <xdr:rowOff>182788</xdr:rowOff>
    </xdr:from>
    <xdr:to>
      <xdr:col>13</xdr:col>
      <xdr:colOff>775152</xdr:colOff>
      <xdr:row>23</xdr:row>
      <xdr:rowOff>11337</xdr:rowOff>
    </xdr:to>
    <xdr:sp macro="" textlink="">
      <xdr:nvSpPr>
        <xdr:cNvPr id="16" name="吹き出し: 角を丸めた四角形 15">
          <a:extLst>
            <a:ext uri="{FF2B5EF4-FFF2-40B4-BE49-F238E27FC236}">
              <a16:creationId xmlns:a16="http://schemas.microsoft.com/office/drawing/2014/main" id="{39B672EB-6BBD-95A5-1DA8-BAF9B4C086B4}"/>
            </a:ext>
          </a:extLst>
        </xdr:cNvPr>
        <xdr:cNvSpPr/>
      </xdr:nvSpPr>
      <xdr:spPr>
        <a:xfrm>
          <a:off x="12829267" y="5440588"/>
          <a:ext cx="1596571" cy="612321"/>
        </a:xfrm>
        <a:prstGeom prst="wedgeRoundRectCallout">
          <a:avLst>
            <a:gd name="adj1" fmla="val -67551"/>
            <a:gd name="adj2" fmla="val -57666"/>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400">
              <a:latin typeface="BIZ UDPゴシック" panose="020B0400000000000000" pitchFamily="50" charset="-128"/>
              <a:ea typeface="BIZ UDPゴシック" panose="020B0400000000000000" pitchFamily="50" charset="-128"/>
            </a:rPr>
            <a:t>左二つのグラフをまとめたもの</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816429</xdr:colOff>
      <xdr:row>20</xdr:row>
      <xdr:rowOff>30388</xdr:rowOff>
    </xdr:from>
    <xdr:to>
      <xdr:col>10</xdr:col>
      <xdr:colOff>827313</xdr:colOff>
      <xdr:row>24</xdr:row>
      <xdr:rowOff>10886</xdr:rowOff>
    </xdr:to>
    <xdr:sp macro="" textlink="">
      <xdr:nvSpPr>
        <xdr:cNvPr id="19" name="吹き出し: 角を丸めた四角形 18">
          <a:extLst>
            <a:ext uri="{FF2B5EF4-FFF2-40B4-BE49-F238E27FC236}">
              <a16:creationId xmlns:a16="http://schemas.microsoft.com/office/drawing/2014/main" id="{276E3643-8AD8-C2E1-B166-A2368246E34B}"/>
            </a:ext>
          </a:extLst>
        </xdr:cNvPr>
        <xdr:cNvSpPr/>
      </xdr:nvSpPr>
      <xdr:spPr>
        <a:xfrm>
          <a:off x="7805057" y="5288188"/>
          <a:ext cx="3341914" cy="873126"/>
        </a:xfrm>
        <a:prstGeom prst="wedgeRoundRectCallout">
          <a:avLst>
            <a:gd name="adj1" fmla="val 571"/>
            <a:gd name="adj2" fmla="val -107051"/>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400">
              <a:latin typeface="BIZ UDPゴシック" panose="020B0400000000000000" pitchFamily="50" charset="-128"/>
              <a:ea typeface="BIZ UDPゴシック" panose="020B0400000000000000" pitchFamily="50" charset="-128"/>
            </a:rPr>
            <a:t>土場在庫期間の計算式は搬出量が分母のため、搬出量が</a:t>
          </a:r>
          <a:r>
            <a:rPr kumimoji="1" lang="en-US" altLang="ja-JP" sz="1400">
              <a:latin typeface="BIZ UDPゴシック" panose="020B0400000000000000" pitchFamily="50" charset="-128"/>
              <a:ea typeface="BIZ UDPゴシック" panose="020B0400000000000000" pitchFamily="50" charset="-128"/>
            </a:rPr>
            <a:t>0</a:t>
          </a:r>
          <a:r>
            <a:rPr kumimoji="1" lang="ja-JP" altLang="en-US" sz="1400">
              <a:latin typeface="BIZ UDPゴシック" panose="020B0400000000000000" pitchFamily="50" charset="-128"/>
              <a:ea typeface="BIZ UDPゴシック" panose="020B0400000000000000" pitchFamily="50" charset="-128"/>
            </a:rPr>
            <a:t>になると発散して算出できない。その場合に</a:t>
          </a:r>
          <a:r>
            <a:rPr kumimoji="1" lang="en-US" altLang="ja-JP" sz="1400">
              <a:latin typeface="BIZ UDPゴシック" panose="020B0400000000000000" pitchFamily="50" charset="-128"/>
              <a:ea typeface="BIZ UDPゴシック" panose="020B0400000000000000" pitchFamily="50" charset="-128"/>
            </a:rPr>
            <a:t>X</a:t>
          </a:r>
          <a:r>
            <a:rPr kumimoji="1" lang="ja-JP" altLang="en-US" sz="1400">
              <a:latin typeface="BIZ UDPゴシック" panose="020B0400000000000000" pitchFamily="50" charset="-128"/>
              <a:ea typeface="BIZ UDPゴシック" panose="020B0400000000000000" pitchFamily="50" charset="-128"/>
            </a:rPr>
            <a:t>を表示する。</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533400</xdr:colOff>
      <xdr:row>4</xdr:row>
      <xdr:rowOff>130630</xdr:rowOff>
    </xdr:from>
    <xdr:to>
      <xdr:col>4</xdr:col>
      <xdr:colOff>1055914</xdr:colOff>
      <xdr:row>7</xdr:row>
      <xdr:rowOff>195943</xdr:rowOff>
    </xdr:to>
    <xdr:sp macro="" textlink="">
      <xdr:nvSpPr>
        <xdr:cNvPr id="20" name="吹き出し: 角を丸めた四角形 19">
          <a:extLst>
            <a:ext uri="{FF2B5EF4-FFF2-40B4-BE49-F238E27FC236}">
              <a16:creationId xmlns:a16="http://schemas.microsoft.com/office/drawing/2014/main" id="{67305FF0-C73B-D35F-ECB5-1E2375A526AC}"/>
            </a:ext>
          </a:extLst>
        </xdr:cNvPr>
        <xdr:cNvSpPr/>
      </xdr:nvSpPr>
      <xdr:spPr>
        <a:xfrm>
          <a:off x="1970314" y="1186544"/>
          <a:ext cx="2743200" cy="849085"/>
        </a:xfrm>
        <a:prstGeom prst="wedgeRoundRectCallout">
          <a:avLst>
            <a:gd name="adj1" fmla="val -45141"/>
            <a:gd name="adj2" fmla="val -109016"/>
            <a:gd name="adj3" fmla="val 16667"/>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②</a:t>
          </a:r>
          <a:r>
            <a:rPr kumimoji="1" lang="ja-JP" altLang="en-US" sz="1400" b="1">
              <a:solidFill>
                <a:srgbClr val="FF0000"/>
              </a:solidFill>
              <a:latin typeface="BIZ UDPゴシック" panose="020B0400000000000000" pitchFamily="50" charset="-128"/>
              <a:ea typeface="BIZ UDPゴシック" panose="020B0400000000000000" pitchFamily="50" charset="-128"/>
            </a:rPr>
            <a:t>算定に影響</a:t>
          </a:r>
        </a:p>
        <a:p>
          <a:pPr algn="l"/>
          <a:r>
            <a:rPr kumimoji="1" lang="ja-JP" altLang="en-US" sz="1400">
              <a:latin typeface="BIZ UDPゴシック" panose="020B0400000000000000" pitchFamily="50" charset="-128"/>
              <a:ea typeface="BIZ UDPゴシック" panose="020B0400000000000000" pitchFamily="50" charset="-128"/>
            </a:rPr>
            <a:t>前期の在庫が残っている状況からスタートする場合に入力する。</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824434</xdr:colOff>
      <xdr:row>35</xdr:row>
      <xdr:rowOff>29775</xdr:rowOff>
    </xdr:from>
    <xdr:to>
      <xdr:col>10</xdr:col>
      <xdr:colOff>144076</xdr:colOff>
      <xdr:row>45</xdr:row>
      <xdr:rowOff>60223</xdr:rowOff>
    </xdr:to>
    <xdr:graphicFrame macro="">
      <xdr:nvGraphicFramePr>
        <xdr:cNvPr id="2" name="グラフ 1">
          <a:extLst>
            <a:ext uri="{FF2B5EF4-FFF2-40B4-BE49-F238E27FC236}">
              <a16:creationId xmlns:a16="http://schemas.microsoft.com/office/drawing/2014/main" id="{D128644E-FC14-4BE6-9586-61D4C99FDA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493699</xdr:colOff>
      <xdr:row>35</xdr:row>
      <xdr:rowOff>27213</xdr:rowOff>
    </xdr:from>
    <xdr:to>
      <xdr:col>15</xdr:col>
      <xdr:colOff>666646</xdr:colOff>
      <xdr:row>45</xdr:row>
      <xdr:rowOff>52218</xdr:rowOff>
    </xdr:to>
    <xdr:graphicFrame macro="">
      <xdr:nvGraphicFramePr>
        <xdr:cNvPr id="3" name="グラフ 2">
          <a:extLst>
            <a:ext uri="{FF2B5EF4-FFF2-40B4-BE49-F238E27FC236}">
              <a16:creationId xmlns:a16="http://schemas.microsoft.com/office/drawing/2014/main" id="{9632AA2F-61BF-4CAE-B701-E06B9A20B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277811</xdr:colOff>
      <xdr:row>0</xdr:row>
      <xdr:rowOff>80140</xdr:rowOff>
    </xdr:from>
    <xdr:to>
      <xdr:col>1</xdr:col>
      <xdr:colOff>603970</xdr:colOff>
      <xdr:row>0</xdr:row>
      <xdr:rowOff>333623</xdr:rowOff>
    </xdr:to>
    <xdr:pic>
      <xdr:nvPicPr>
        <xdr:cNvPr id="4" name="図 3" descr="林業イノベーション・プラットフォーム">
          <a:extLst>
            <a:ext uri="{FF2B5EF4-FFF2-40B4-BE49-F238E27FC236}">
              <a16:creationId xmlns:a16="http://schemas.microsoft.com/office/drawing/2014/main" id="{7E61161F-A3E6-403D-98F1-E415BC1BB4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625" y="80140"/>
          <a:ext cx="603745" cy="253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5</xdr:col>
      <xdr:colOff>463808</xdr:colOff>
      <xdr:row>23</xdr:row>
      <xdr:rowOff>25003</xdr:rowOff>
    </xdr:to>
    <xdr:graphicFrame macro="">
      <xdr:nvGraphicFramePr>
        <xdr:cNvPr id="5" name="グラフ 4">
          <a:extLst>
            <a:ext uri="{FF2B5EF4-FFF2-40B4-BE49-F238E27FC236}">
              <a16:creationId xmlns:a16="http://schemas.microsoft.com/office/drawing/2014/main" id="{204060FC-93A2-4C76-A603-A6E8B06734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824434</xdr:colOff>
      <xdr:row>13</xdr:row>
      <xdr:rowOff>2562</xdr:rowOff>
    </xdr:from>
    <xdr:to>
      <xdr:col>10</xdr:col>
      <xdr:colOff>144076</xdr:colOff>
      <xdr:row>23</xdr:row>
      <xdr:rowOff>33008</xdr:rowOff>
    </xdr:to>
    <xdr:graphicFrame macro="">
      <xdr:nvGraphicFramePr>
        <xdr:cNvPr id="6" name="グラフ 5">
          <a:extLst>
            <a:ext uri="{FF2B5EF4-FFF2-40B4-BE49-F238E27FC236}">
              <a16:creationId xmlns:a16="http://schemas.microsoft.com/office/drawing/2014/main" id="{811C78A7-E044-4856-ADFA-4143B06968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493699</xdr:colOff>
      <xdr:row>13</xdr:row>
      <xdr:rowOff>0</xdr:rowOff>
    </xdr:from>
    <xdr:to>
      <xdr:col>15</xdr:col>
      <xdr:colOff>666646</xdr:colOff>
      <xdr:row>23</xdr:row>
      <xdr:rowOff>25003</xdr:rowOff>
    </xdr:to>
    <xdr:graphicFrame macro="">
      <xdr:nvGraphicFramePr>
        <xdr:cNvPr id="7" name="グラフ 6">
          <a:extLst>
            <a:ext uri="{FF2B5EF4-FFF2-40B4-BE49-F238E27FC236}">
              <a16:creationId xmlns:a16="http://schemas.microsoft.com/office/drawing/2014/main" id="{7E486B11-35E2-4BA4-AF2F-F2085DAC24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35</xdr:row>
      <xdr:rowOff>0</xdr:rowOff>
    </xdr:from>
    <xdr:to>
      <xdr:col>5</xdr:col>
      <xdr:colOff>463808</xdr:colOff>
      <xdr:row>45</xdr:row>
      <xdr:rowOff>25007</xdr:rowOff>
    </xdr:to>
    <xdr:graphicFrame macro="">
      <xdr:nvGraphicFramePr>
        <xdr:cNvPr id="8" name="グラフ 7">
          <a:extLst>
            <a:ext uri="{FF2B5EF4-FFF2-40B4-BE49-F238E27FC236}">
              <a16:creationId xmlns:a16="http://schemas.microsoft.com/office/drawing/2014/main" id="{FBAADE05-3065-4614-8490-7539663CD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824434</xdr:colOff>
      <xdr:row>35</xdr:row>
      <xdr:rowOff>29775</xdr:rowOff>
    </xdr:from>
    <xdr:to>
      <xdr:col>10</xdr:col>
      <xdr:colOff>144076</xdr:colOff>
      <xdr:row>45</xdr:row>
      <xdr:rowOff>60223</xdr:rowOff>
    </xdr:to>
    <xdr:graphicFrame macro="">
      <xdr:nvGraphicFramePr>
        <xdr:cNvPr id="10" name="グラフ 9">
          <a:extLst>
            <a:ext uri="{FF2B5EF4-FFF2-40B4-BE49-F238E27FC236}">
              <a16:creationId xmlns:a16="http://schemas.microsoft.com/office/drawing/2014/main" id="{5C9B1E29-13FD-9451-0E31-287A63EED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493699</xdr:colOff>
      <xdr:row>35</xdr:row>
      <xdr:rowOff>27213</xdr:rowOff>
    </xdr:from>
    <xdr:to>
      <xdr:col>15</xdr:col>
      <xdr:colOff>666646</xdr:colOff>
      <xdr:row>45</xdr:row>
      <xdr:rowOff>52218</xdr:rowOff>
    </xdr:to>
    <xdr:graphicFrame macro="">
      <xdr:nvGraphicFramePr>
        <xdr:cNvPr id="11" name="グラフ 10">
          <a:extLst>
            <a:ext uri="{FF2B5EF4-FFF2-40B4-BE49-F238E27FC236}">
              <a16:creationId xmlns:a16="http://schemas.microsoft.com/office/drawing/2014/main" id="{0634A750-6668-A0F3-DCD9-4EDA87997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277811</xdr:colOff>
      <xdr:row>0</xdr:row>
      <xdr:rowOff>80140</xdr:rowOff>
    </xdr:from>
    <xdr:to>
      <xdr:col>1</xdr:col>
      <xdr:colOff>603970</xdr:colOff>
      <xdr:row>0</xdr:row>
      <xdr:rowOff>333623</xdr:rowOff>
    </xdr:to>
    <xdr:pic>
      <xdr:nvPicPr>
        <xdr:cNvPr id="2" name="図 1" descr="林業イノベーション・プラットフォーム">
          <a:extLst>
            <a:ext uri="{FF2B5EF4-FFF2-40B4-BE49-F238E27FC236}">
              <a16:creationId xmlns:a16="http://schemas.microsoft.com/office/drawing/2014/main" id="{C383A663-F0DF-4E04-BF07-2C27DB72D58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625" y="80140"/>
          <a:ext cx="603745" cy="253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xdr:row>
      <xdr:rowOff>0</xdr:rowOff>
    </xdr:from>
    <xdr:to>
      <xdr:col>5</xdr:col>
      <xdr:colOff>463808</xdr:colOff>
      <xdr:row>23</xdr:row>
      <xdr:rowOff>25003</xdr:rowOff>
    </xdr:to>
    <xdr:graphicFrame macro="">
      <xdr:nvGraphicFramePr>
        <xdr:cNvPr id="3" name="グラフ 2">
          <a:extLst>
            <a:ext uri="{FF2B5EF4-FFF2-40B4-BE49-F238E27FC236}">
              <a16:creationId xmlns:a16="http://schemas.microsoft.com/office/drawing/2014/main" id="{58583894-3FA4-445A-92A0-156263939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824434</xdr:colOff>
      <xdr:row>13</xdr:row>
      <xdr:rowOff>2562</xdr:rowOff>
    </xdr:from>
    <xdr:to>
      <xdr:col>10</xdr:col>
      <xdr:colOff>144076</xdr:colOff>
      <xdr:row>23</xdr:row>
      <xdr:rowOff>33008</xdr:rowOff>
    </xdr:to>
    <xdr:graphicFrame macro="">
      <xdr:nvGraphicFramePr>
        <xdr:cNvPr id="4" name="グラフ 3">
          <a:extLst>
            <a:ext uri="{FF2B5EF4-FFF2-40B4-BE49-F238E27FC236}">
              <a16:creationId xmlns:a16="http://schemas.microsoft.com/office/drawing/2014/main" id="{2D3651DE-E836-4252-9B89-3C05904333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10</xdr:col>
      <xdr:colOff>493699</xdr:colOff>
      <xdr:row>13</xdr:row>
      <xdr:rowOff>0</xdr:rowOff>
    </xdr:from>
    <xdr:to>
      <xdr:col>15</xdr:col>
      <xdr:colOff>666646</xdr:colOff>
      <xdr:row>23</xdr:row>
      <xdr:rowOff>25003</xdr:rowOff>
    </xdr:to>
    <xdr:graphicFrame macro="">
      <xdr:nvGraphicFramePr>
        <xdr:cNvPr id="5" name="グラフ 4">
          <a:extLst>
            <a:ext uri="{FF2B5EF4-FFF2-40B4-BE49-F238E27FC236}">
              <a16:creationId xmlns:a16="http://schemas.microsoft.com/office/drawing/2014/main" id="{88B85FA7-C948-403A-9E68-ADEFCFFEB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0</xdr:colOff>
      <xdr:row>35</xdr:row>
      <xdr:rowOff>0</xdr:rowOff>
    </xdr:from>
    <xdr:to>
      <xdr:col>5</xdr:col>
      <xdr:colOff>463808</xdr:colOff>
      <xdr:row>45</xdr:row>
      <xdr:rowOff>25007</xdr:rowOff>
    </xdr:to>
    <xdr:graphicFrame macro="">
      <xdr:nvGraphicFramePr>
        <xdr:cNvPr id="6" name="グラフ 5">
          <a:extLst>
            <a:ext uri="{FF2B5EF4-FFF2-40B4-BE49-F238E27FC236}">
              <a16:creationId xmlns:a16="http://schemas.microsoft.com/office/drawing/2014/main" id="{54B6F872-256E-4CF2-BE5F-DB0D2F2F3C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A52D2-F2F7-4406-A796-1A5B8EFFA39C}">
  <dimension ref="A1:S32"/>
  <sheetViews>
    <sheetView tabSelected="1" view="pageBreakPreview" zoomScale="90" zoomScaleNormal="80" zoomScaleSheetLayoutView="90" workbookViewId="0">
      <selection activeCell="C29" sqref="C29"/>
    </sheetView>
  </sheetViews>
  <sheetFormatPr defaultColWidth="9.140625" defaultRowHeight="20.7" customHeight="1" x14ac:dyDescent="0.65"/>
  <cols>
    <col min="1" max="1" width="0.5" style="1" customWidth="1"/>
    <col min="2" max="2" width="11.5" style="1" customWidth="1"/>
    <col min="3" max="3" width="20.35546875" style="1" customWidth="1"/>
    <col min="4" max="4" width="136.85546875" style="1" customWidth="1"/>
    <col min="5" max="5" width="0.7109375" style="1" customWidth="1"/>
    <col min="6" max="16384" width="9.140625" style="1"/>
  </cols>
  <sheetData>
    <row r="1" spans="1:19" ht="33.450000000000003" customHeight="1" x14ac:dyDescent="0.65">
      <c r="A1" s="12" t="s">
        <v>0</v>
      </c>
      <c r="B1" s="12"/>
      <c r="C1" s="12"/>
      <c r="D1" s="12"/>
      <c r="E1" s="29" t="s">
        <v>1</v>
      </c>
      <c r="F1" s="13"/>
      <c r="G1" s="13"/>
      <c r="H1" s="13"/>
      <c r="I1" s="13"/>
      <c r="J1" s="13"/>
      <c r="K1" s="13"/>
      <c r="L1" s="13"/>
      <c r="M1" s="13"/>
      <c r="N1" s="13"/>
      <c r="O1" s="13"/>
      <c r="P1" s="13"/>
      <c r="Q1" s="13"/>
      <c r="R1" s="13"/>
      <c r="S1" s="13"/>
    </row>
    <row r="2" spans="1:19" ht="8.15" customHeight="1" x14ac:dyDescent="0.65"/>
    <row r="3" spans="1:19" ht="20.7" customHeight="1" x14ac:dyDescent="0.65">
      <c r="B3" s="1" t="s">
        <v>2</v>
      </c>
    </row>
    <row r="9" spans="1:19" ht="20.7" customHeight="1" x14ac:dyDescent="0.65">
      <c r="B9" s="1" t="s">
        <v>3</v>
      </c>
    </row>
    <row r="10" spans="1:19" ht="20.7" customHeight="1" x14ac:dyDescent="0.65">
      <c r="B10" s="1" t="s">
        <v>4</v>
      </c>
    </row>
    <row r="19" spans="2:11" ht="28.4" customHeight="1" x14ac:dyDescent="0.65"/>
    <row r="20" spans="2:11" ht="17.25" customHeight="1" x14ac:dyDescent="0.65">
      <c r="B20" s="31" t="s">
        <v>5</v>
      </c>
      <c r="C20" s="31" t="s">
        <v>6</v>
      </c>
      <c r="D20" s="31" t="s">
        <v>7</v>
      </c>
    </row>
    <row r="21" spans="2:11" ht="30" customHeight="1" x14ac:dyDescent="0.65">
      <c r="B21" s="44" t="s">
        <v>78</v>
      </c>
      <c r="C21" s="37" t="s">
        <v>79</v>
      </c>
      <c r="D21" s="37" t="s">
        <v>84</v>
      </c>
    </row>
    <row r="22" spans="2:11" ht="30" customHeight="1" x14ac:dyDescent="0.65">
      <c r="B22" s="44" t="s">
        <v>78</v>
      </c>
      <c r="C22" s="37" t="s">
        <v>9</v>
      </c>
      <c r="D22" s="37" t="s">
        <v>10</v>
      </c>
    </row>
    <row r="23" spans="2:11" ht="30" customHeight="1" x14ac:dyDescent="0.65">
      <c r="B23" s="44" t="s">
        <v>77</v>
      </c>
      <c r="C23" s="37" t="s">
        <v>11</v>
      </c>
      <c r="D23" s="37" t="s">
        <v>12</v>
      </c>
    </row>
    <row r="24" spans="2:11" ht="30" customHeight="1" x14ac:dyDescent="0.65">
      <c r="B24" s="45" t="s">
        <v>8</v>
      </c>
      <c r="C24" s="37" t="s">
        <v>83</v>
      </c>
      <c r="D24" s="37" t="s">
        <v>85</v>
      </c>
    </row>
    <row r="25" spans="2:11" ht="30" customHeight="1" x14ac:dyDescent="0.65">
      <c r="B25" s="45" t="s">
        <v>8</v>
      </c>
      <c r="C25" s="37" t="s">
        <v>82</v>
      </c>
      <c r="D25" s="37" t="s">
        <v>86</v>
      </c>
    </row>
    <row r="26" spans="2:11" ht="30" customHeight="1" x14ac:dyDescent="0.65">
      <c r="B26" s="33" t="s">
        <v>13</v>
      </c>
      <c r="C26" s="32" t="s">
        <v>14</v>
      </c>
      <c r="D26" s="32" t="s">
        <v>15</v>
      </c>
      <c r="K26" s="36"/>
    </row>
    <row r="27" spans="2:11" ht="30" customHeight="1" x14ac:dyDescent="0.65">
      <c r="B27" s="34" t="s">
        <v>16</v>
      </c>
      <c r="C27" s="32" t="s">
        <v>17</v>
      </c>
      <c r="D27" s="37" t="s">
        <v>81</v>
      </c>
    </row>
    <row r="28" spans="2:11" ht="10" customHeight="1" x14ac:dyDescent="0.65"/>
    <row r="29" spans="2:11" ht="27.75" customHeight="1" x14ac:dyDescent="0.65">
      <c r="B29" s="1" t="s">
        <v>18</v>
      </c>
      <c r="C29" s="30" t="s">
        <v>19</v>
      </c>
      <c r="D29" s="37" t="s">
        <v>20</v>
      </c>
    </row>
    <row r="30" spans="2:11" ht="17.7" customHeight="1" x14ac:dyDescent="0.65">
      <c r="C30" s="30" t="s">
        <v>21</v>
      </c>
      <c r="D30" s="2" t="s">
        <v>22</v>
      </c>
    </row>
    <row r="31" spans="2:11" ht="17.7" customHeight="1" x14ac:dyDescent="0.65">
      <c r="C31" s="30" t="s">
        <v>23</v>
      </c>
      <c r="D31" s="2" t="s">
        <v>24</v>
      </c>
    </row>
    <row r="32" spans="2:11" ht="7" customHeight="1" x14ac:dyDescent="0.65">
      <c r="K32" s="1" t="str">
        <f>IFERROR(ROUND(K31/K28*IF($B25="週単位",7,IF($B25="月単位",30,"-")),1),"-")</f>
        <v>-</v>
      </c>
    </row>
  </sheetData>
  <phoneticPr fontId="2"/>
  <printOptions horizontalCentered="1"/>
  <pageMargins left="0.43307086614173229" right="0.43307086614173229" top="0.55118110236220474" bottom="0.35433070866141736" header="0.31496062992125984" footer="0.31496062992125984"/>
  <pageSetup paperSize="9"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D1389-1716-4A9A-87B7-0AE7D9E1D089}">
  <dimension ref="A1:AE36"/>
  <sheetViews>
    <sheetView showGridLines="0" zoomScale="70" zoomScaleNormal="70" workbookViewId="0">
      <selection activeCell="U10" sqref="U10"/>
    </sheetView>
  </sheetViews>
  <sheetFormatPr defaultColWidth="9.140625" defaultRowHeight="20.7" customHeight="1" x14ac:dyDescent="0.65"/>
  <cols>
    <col min="1" max="1" width="2" style="1" customWidth="1"/>
    <col min="2" max="2" width="16.85546875" style="1" bestFit="1" customWidth="1"/>
    <col min="3" max="14" width="14.5" style="1" customWidth="1"/>
    <col min="15" max="15" width="16.35546875" style="1" customWidth="1"/>
    <col min="16" max="16" width="9.2109375" style="1" customWidth="1"/>
    <col min="17" max="17" width="1.85546875" style="1" customWidth="1"/>
    <col min="18" max="16384" width="9.140625" style="1"/>
  </cols>
  <sheetData>
    <row r="1" spans="1:31" ht="33.450000000000003" customHeight="1" x14ac:dyDescent="0.65">
      <c r="A1" s="12" t="s">
        <v>0</v>
      </c>
      <c r="B1" s="12"/>
      <c r="C1" s="12"/>
      <c r="D1" s="12"/>
      <c r="E1" s="12"/>
      <c r="F1" s="12"/>
      <c r="G1" s="12"/>
      <c r="H1" s="12"/>
      <c r="I1" s="12"/>
      <c r="J1" s="29" t="s">
        <v>1</v>
      </c>
      <c r="K1" s="12"/>
      <c r="L1" s="12"/>
      <c r="M1" s="12"/>
      <c r="N1" s="12"/>
      <c r="O1" s="12"/>
      <c r="P1" s="12"/>
      <c r="Q1" s="12"/>
      <c r="R1" s="13"/>
      <c r="S1" s="13"/>
      <c r="T1" s="13"/>
      <c r="U1" s="13"/>
      <c r="V1" s="13"/>
      <c r="W1" s="13"/>
      <c r="X1" s="13"/>
      <c r="Y1" s="13"/>
      <c r="Z1" s="13"/>
      <c r="AA1" s="13"/>
      <c r="AB1" s="13"/>
      <c r="AC1" s="13"/>
      <c r="AD1" s="13"/>
      <c r="AE1" s="13"/>
    </row>
    <row r="2" spans="1:31" ht="8.15" customHeight="1" x14ac:dyDescent="0.65"/>
    <row r="3" spans="1:31" ht="20.7" customHeight="1" x14ac:dyDescent="0.65">
      <c r="B3" s="2" t="s">
        <v>25</v>
      </c>
      <c r="C3" s="3">
        <v>100</v>
      </c>
      <c r="D3" s="9" t="s">
        <v>26</v>
      </c>
      <c r="E3" s="11" t="s">
        <v>27</v>
      </c>
      <c r="F3" s="10"/>
      <c r="G3" s="10"/>
      <c r="H3" s="10"/>
      <c r="I3" s="10"/>
    </row>
    <row r="4" spans="1:31" ht="20.7" customHeight="1" x14ac:dyDescent="0.65">
      <c r="B4" s="8" t="s">
        <v>28</v>
      </c>
      <c r="C4" s="7" t="s">
        <v>29</v>
      </c>
      <c r="D4" s="7" t="s">
        <v>30</v>
      </c>
      <c r="E4" s="7" t="s">
        <v>31</v>
      </c>
      <c r="F4" s="7" t="s">
        <v>32</v>
      </c>
      <c r="G4" s="7" t="s">
        <v>33</v>
      </c>
      <c r="H4" s="7" t="s">
        <v>34</v>
      </c>
      <c r="I4" s="7" t="s">
        <v>35</v>
      </c>
      <c r="J4" s="7" t="s">
        <v>36</v>
      </c>
      <c r="K4" s="7" t="s">
        <v>37</v>
      </c>
      <c r="L4" s="7" t="s">
        <v>38</v>
      </c>
      <c r="M4" s="7" t="s">
        <v>39</v>
      </c>
      <c r="N4" s="7" t="s">
        <v>40</v>
      </c>
      <c r="O4" s="6" t="s">
        <v>41</v>
      </c>
    </row>
    <row r="5" spans="1:31" ht="20.7" customHeight="1" x14ac:dyDescent="0.65">
      <c r="B5" s="4" t="s">
        <v>42</v>
      </c>
      <c r="C5" s="5" t="s">
        <v>43</v>
      </c>
      <c r="D5" s="5" t="s">
        <v>44</v>
      </c>
      <c r="E5" s="5" t="s">
        <v>45</v>
      </c>
      <c r="F5" s="5" t="s">
        <v>46</v>
      </c>
      <c r="G5" s="5" t="s">
        <v>47</v>
      </c>
      <c r="H5" s="5" t="s">
        <v>48</v>
      </c>
      <c r="I5" s="5" t="s">
        <v>49</v>
      </c>
      <c r="J5" s="5" t="s">
        <v>50</v>
      </c>
      <c r="K5" s="5" t="s">
        <v>51</v>
      </c>
      <c r="L5" s="5" t="s">
        <v>52</v>
      </c>
      <c r="M5" s="5" t="s">
        <v>53</v>
      </c>
      <c r="N5" s="5" t="s">
        <v>54</v>
      </c>
      <c r="O5" s="20" t="s">
        <v>55</v>
      </c>
      <c r="P5" s="42" t="s">
        <v>80</v>
      </c>
    </row>
    <row r="6" spans="1:31" ht="20.7" customHeight="1" x14ac:dyDescent="0.65">
      <c r="B6" s="4" t="s">
        <v>56</v>
      </c>
      <c r="C6" s="15">
        <v>800</v>
      </c>
      <c r="D6" s="15">
        <v>1000</v>
      </c>
      <c r="E6" s="15">
        <v>800</v>
      </c>
      <c r="F6" s="15">
        <v>700</v>
      </c>
      <c r="G6" s="15">
        <v>700</v>
      </c>
      <c r="H6" s="15">
        <v>200</v>
      </c>
      <c r="I6" s="15">
        <v>200</v>
      </c>
      <c r="J6" s="15">
        <v>300</v>
      </c>
      <c r="K6" s="15">
        <v>700</v>
      </c>
      <c r="L6" s="15">
        <v>800</v>
      </c>
      <c r="M6" s="15">
        <v>800</v>
      </c>
      <c r="N6" s="15">
        <v>500</v>
      </c>
      <c r="O6" s="2">
        <f>SUM(C6:N6)</f>
        <v>7500</v>
      </c>
    </row>
    <row r="7" spans="1:31" ht="20.7" customHeight="1" x14ac:dyDescent="0.65">
      <c r="B7" s="4" t="s">
        <v>57</v>
      </c>
      <c r="C7" s="15">
        <v>400</v>
      </c>
      <c r="D7" s="15">
        <v>0</v>
      </c>
      <c r="E7" s="15">
        <v>250</v>
      </c>
      <c r="F7" s="15">
        <v>1500</v>
      </c>
      <c r="G7" s="15">
        <v>700</v>
      </c>
      <c r="H7" s="15">
        <v>700</v>
      </c>
      <c r="I7" s="15">
        <v>200</v>
      </c>
      <c r="J7" s="15">
        <v>400</v>
      </c>
      <c r="K7" s="15">
        <v>700</v>
      </c>
      <c r="L7" s="15">
        <v>700</v>
      </c>
      <c r="M7" s="15">
        <v>900</v>
      </c>
      <c r="N7" s="15">
        <v>900</v>
      </c>
      <c r="O7" s="14">
        <f>SUM(C7:N7)</f>
        <v>7350</v>
      </c>
    </row>
    <row r="8" spans="1:31" ht="20.7" customHeight="1" x14ac:dyDescent="0.65">
      <c r="B8" s="21" t="s">
        <v>58</v>
      </c>
      <c r="C8" s="25">
        <f>IF(C5&gt;0,C6+C3,NA())</f>
        <v>900</v>
      </c>
      <c r="D8" s="25">
        <f t="shared" ref="D8:N8" si="0">IF(D5&gt;0,D6+C8,NA())</f>
        <v>1900</v>
      </c>
      <c r="E8" s="25">
        <f t="shared" si="0"/>
        <v>2700</v>
      </c>
      <c r="F8" s="25">
        <f t="shared" si="0"/>
        <v>3400</v>
      </c>
      <c r="G8" s="25">
        <f t="shared" si="0"/>
        <v>4100</v>
      </c>
      <c r="H8" s="25">
        <f t="shared" si="0"/>
        <v>4300</v>
      </c>
      <c r="I8" s="25">
        <f t="shared" si="0"/>
        <v>4500</v>
      </c>
      <c r="J8" s="25">
        <f t="shared" si="0"/>
        <v>4800</v>
      </c>
      <c r="K8" s="25">
        <f t="shared" si="0"/>
        <v>5500</v>
      </c>
      <c r="L8" s="25">
        <f t="shared" si="0"/>
        <v>6300</v>
      </c>
      <c r="M8" s="25">
        <f t="shared" si="0"/>
        <v>7100</v>
      </c>
      <c r="N8" s="25">
        <f t="shared" si="0"/>
        <v>7600</v>
      </c>
    </row>
    <row r="9" spans="1:31" ht="20.7" customHeight="1" x14ac:dyDescent="0.65">
      <c r="B9" s="22" t="s">
        <v>59</v>
      </c>
      <c r="C9" s="26">
        <f>IF(C5&gt;0,C7,NA())</f>
        <v>400</v>
      </c>
      <c r="D9" s="26">
        <f t="shared" ref="D9:N9" si="1">IF(D5&gt;0,D7+C9,NA())</f>
        <v>400</v>
      </c>
      <c r="E9" s="26">
        <f t="shared" si="1"/>
        <v>650</v>
      </c>
      <c r="F9" s="26">
        <f t="shared" si="1"/>
        <v>2150</v>
      </c>
      <c r="G9" s="26">
        <f t="shared" si="1"/>
        <v>2850</v>
      </c>
      <c r="H9" s="26">
        <f t="shared" si="1"/>
        <v>3550</v>
      </c>
      <c r="I9" s="26">
        <f t="shared" si="1"/>
        <v>3750</v>
      </c>
      <c r="J9" s="26">
        <f t="shared" si="1"/>
        <v>4150</v>
      </c>
      <c r="K9" s="26">
        <f t="shared" si="1"/>
        <v>4850</v>
      </c>
      <c r="L9" s="26">
        <f t="shared" si="1"/>
        <v>5550</v>
      </c>
      <c r="M9" s="26">
        <f t="shared" si="1"/>
        <v>6450</v>
      </c>
      <c r="N9" s="26">
        <f t="shared" si="1"/>
        <v>7350</v>
      </c>
      <c r="P9" s="6" t="s">
        <v>60</v>
      </c>
    </row>
    <row r="10" spans="1:31" ht="20.7" customHeight="1" x14ac:dyDescent="0.65">
      <c r="B10" s="23" t="s">
        <v>61</v>
      </c>
      <c r="C10" s="27">
        <f t="shared" ref="C10:N10" si="2">IFERROR(C8-C9,NA())</f>
        <v>500</v>
      </c>
      <c r="D10" s="27">
        <f t="shared" si="2"/>
        <v>1500</v>
      </c>
      <c r="E10" s="27">
        <f t="shared" si="2"/>
        <v>2050</v>
      </c>
      <c r="F10" s="27">
        <f t="shared" si="2"/>
        <v>1250</v>
      </c>
      <c r="G10" s="27">
        <f t="shared" si="2"/>
        <v>1250</v>
      </c>
      <c r="H10" s="27">
        <f t="shared" si="2"/>
        <v>750</v>
      </c>
      <c r="I10" s="27">
        <f t="shared" si="2"/>
        <v>750</v>
      </c>
      <c r="J10" s="27">
        <f t="shared" si="2"/>
        <v>650</v>
      </c>
      <c r="K10" s="27">
        <f t="shared" si="2"/>
        <v>650</v>
      </c>
      <c r="L10" s="27">
        <f t="shared" si="2"/>
        <v>750</v>
      </c>
      <c r="M10" s="27">
        <f t="shared" si="2"/>
        <v>650</v>
      </c>
      <c r="N10" s="27">
        <f t="shared" si="2"/>
        <v>250</v>
      </c>
      <c r="P10" s="18">
        <f>ROUND(_xlfn.AGGREGATE(1,2,C10:N10),1)</f>
        <v>916.7</v>
      </c>
    </row>
    <row r="11" spans="1:31" ht="27.65" customHeight="1" x14ac:dyDescent="0.65">
      <c r="B11" s="16" t="s">
        <v>62</v>
      </c>
      <c r="C11" s="17">
        <f t="shared" ref="C11:N11" si="3">IFERROR(ROUND(C10/C7*IF($B4="週単位",7,IF($B4="月単位",30,NA())),1),NA())</f>
        <v>37.5</v>
      </c>
      <c r="D11" s="17" t="e">
        <f t="shared" si="3"/>
        <v>#N/A</v>
      </c>
      <c r="E11" s="17">
        <f t="shared" si="3"/>
        <v>246</v>
      </c>
      <c r="F11" s="17">
        <f t="shared" si="3"/>
        <v>25</v>
      </c>
      <c r="G11" s="17">
        <f t="shared" si="3"/>
        <v>53.6</v>
      </c>
      <c r="H11" s="17">
        <f t="shared" si="3"/>
        <v>32.1</v>
      </c>
      <c r="I11" s="17">
        <f t="shared" si="3"/>
        <v>112.5</v>
      </c>
      <c r="J11" s="17">
        <f t="shared" si="3"/>
        <v>48.8</v>
      </c>
      <c r="K11" s="17">
        <f t="shared" si="3"/>
        <v>27.9</v>
      </c>
      <c r="L11" s="17">
        <f t="shared" si="3"/>
        <v>32.1</v>
      </c>
      <c r="M11" s="17">
        <f t="shared" si="3"/>
        <v>21.7</v>
      </c>
      <c r="N11" s="17">
        <f t="shared" si="3"/>
        <v>8.3000000000000007</v>
      </c>
      <c r="O11" s="24" t="s">
        <v>63</v>
      </c>
      <c r="P11" s="19">
        <f>ROUND(P10/O7*O5,1)</f>
        <v>45.5</v>
      </c>
    </row>
    <row r="12" spans="1:31" s="38" customFormat="1" ht="27.65" customHeight="1" x14ac:dyDescent="0.65">
      <c r="B12" s="40" t="s">
        <v>64</v>
      </c>
      <c r="C12" s="39" t="e">
        <f>IF(ISBLANK(C7),NA(),IF(C7=0,1,NA()))</f>
        <v>#N/A</v>
      </c>
      <c r="D12" s="39">
        <f t="shared" ref="D12:N12" si="4">IF(ISBLANK(D7),NA(),IF(D7=0,1,NA()))</f>
        <v>1</v>
      </c>
      <c r="E12" s="39" t="e">
        <f t="shared" si="4"/>
        <v>#N/A</v>
      </c>
      <c r="F12" s="39" t="e">
        <f t="shared" si="4"/>
        <v>#N/A</v>
      </c>
      <c r="G12" s="39" t="e">
        <f t="shared" si="4"/>
        <v>#N/A</v>
      </c>
      <c r="H12" s="39" t="e">
        <f t="shared" si="4"/>
        <v>#N/A</v>
      </c>
      <c r="I12" s="39" t="e">
        <f t="shared" si="4"/>
        <v>#N/A</v>
      </c>
      <c r="J12" s="39" t="e">
        <f t="shared" si="4"/>
        <v>#N/A</v>
      </c>
      <c r="K12" s="39" t="e">
        <f t="shared" si="4"/>
        <v>#N/A</v>
      </c>
      <c r="L12" s="39" t="e">
        <f t="shared" si="4"/>
        <v>#N/A</v>
      </c>
      <c r="M12" s="39" t="e">
        <f t="shared" si="4"/>
        <v>#N/A</v>
      </c>
      <c r="N12" s="39" t="e">
        <f t="shared" si="4"/>
        <v>#N/A</v>
      </c>
      <c r="O12" s="40"/>
      <c r="P12" s="41"/>
    </row>
    <row r="13" spans="1:31" ht="8.15" customHeight="1" x14ac:dyDescent="0.65"/>
    <row r="14" spans="1:31" ht="20.7" customHeight="1" x14ac:dyDescent="0.65">
      <c r="M14" s="28"/>
    </row>
    <row r="24" spans="2:16" ht="8.15" customHeight="1" x14ac:dyDescent="0.65"/>
    <row r="25" spans="2:16" ht="20.7" customHeight="1" x14ac:dyDescent="0.65">
      <c r="B25" s="2" t="s">
        <v>25</v>
      </c>
      <c r="C25" s="3"/>
      <c r="D25" s="9" t="s">
        <v>26</v>
      </c>
      <c r="E25" s="11" t="s">
        <v>65</v>
      </c>
      <c r="F25" s="10"/>
      <c r="G25" s="10"/>
      <c r="H25" s="10"/>
      <c r="I25" s="10"/>
    </row>
    <row r="26" spans="2:16" ht="20.7" customHeight="1" x14ac:dyDescent="0.65">
      <c r="B26" s="8" t="s">
        <v>66</v>
      </c>
      <c r="C26" s="7" t="s">
        <v>29</v>
      </c>
      <c r="D26" s="7" t="s">
        <v>30</v>
      </c>
      <c r="E26" s="7" t="s">
        <v>31</v>
      </c>
      <c r="F26" s="7" t="s">
        <v>32</v>
      </c>
      <c r="G26" s="7" t="s">
        <v>33</v>
      </c>
      <c r="H26" s="7" t="s">
        <v>34</v>
      </c>
      <c r="I26" s="7" t="s">
        <v>35</v>
      </c>
      <c r="J26" s="7" t="s">
        <v>36</v>
      </c>
      <c r="K26" s="7" t="s">
        <v>37</v>
      </c>
      <c r="L26" s="7" t="s">
        <v>38</v>
      </c>
      <c r="M26" s="7" t="s">
        <v>39</v>
      </c>
      <c r="N26" s="7" t="s">
        <v>40</v>
      </c>
      <c r="O26" s="6" t="s">
        <v>41</v>
      </c>
    </row>
    <row r="27" spans="2:16" ht="20.7" customHeight="1" x14ac:dyDescent="0.65">
      <c r="B27" s="4" t="s">
        <v>42</v>
      </c>
      <c r="C27" s="5" t="s">
        <v>67</v>
      </c>
      <c r="D27" s="5" t="s">
        <v>68</v>
      </c>
      <c r="E27" s="5" t="s">
        <v>69</v>
      </c>
      <c r="F27" s="5" t="s">
        <v>70</v>
      </c>
      <c r="G27" s="5" t="s">
        <v>71</v>
      </c>
      <c r="H27" s="5" t="s">
        <v>72</v>
      </c>
      <c r="I27" s="5" t="s">
        <v>73</v>
      </c>
      <c r="J27" s="5" t="s">
        <v>74</v>
      </c>
      <c r="K27" s="5" t="s">
        <v>75</v>
      </c>
      <c r="L27" s="5" t="s">
        <v>76</v>
      </c>
      <c r="M27" s="5"/>
      <c r="N27" s="5"/>
      <c r="O27" s="20">
        <f>COUNTA(C27:N27)*IF($B26="週単位",7,IF($B26="月単位",30,NA()))</f>
        <v>70</v>
      </c>
      <c r="P27" s="43" t="s">
        <v>80</v>
      </c>
    </row>
    <row r="28" spans="2:16" ht="20.7" customHeight="1" x14ac:dyDescent="0.65">
      <c r="B28" s="4" t="s">
        <v>56</v>
      </c>
      <c r="C28" s="15">
        <v>50</v>
      </c>
      <c r="D28" s="35">
        <v>200</v>
      </c>
      <c r="E28" s="15">
        <v>100</v>
      </c>
      <c r="F28" s="15">
        <v>200</v>
      </c>
      <c r="G28" s="15">
        <v>200</v>
      </c>
      <c r="H28" s="15">
        <v>100</v>
      </c>
      <c r="I28" s="15"/>
      <c r="J28" s="15"/>
      <c r="K28" s="15"/>
      <c r="L28" s="15"/>
      <c r="M28" s="15"/>
      <c r="N28" s="15"/>
      <c r="O28" s="2">
        <f>SUM(C28:N28)</f>
        <v>850</v>
      </c>
    </row>
    <row r="29" spans="2:16" ht="20.7" customHeight="1" x14ac:dyDescent="0.65">
      <c r="B29" s="4" t="s">
        <v>57</v>
      </c>
      <c r="C29" s="15">
        <v>30</v>
      </c>
      <c r="D29" s="15">
        <v>100</v>
      </c>
      <c r="E29" s="15">
        <v>100</v>
      </c>
      <c r="F29" s="15">
        <v>120</v>
      </c>
      <c r="G29" s="15">
        <v>100</v>
      </c>
      <c r="H29" s="15">
        <v>60</v>
      </c>
      <c r="I29" s="15">
        <v>60</v>
      </c>
      <c r="J29" s="15">
        <v>0</v>
      </c>
      <c r="K29" s="15">
        <v>90</v>
      </c>
      <c r="L29" s="15">
        <v>190</v>
      </c>
      <c r="M29" s="15"/>
      <c r="N29" s="15"/>
      <c r="O29" s="14">
        <f>SUM(C29:N29)</f>
        <v>850</v>
      </c>
    </row>
    <row r="30" spans="2:16" ht="20.7" customHeight="1" x14ac:dyDescent="0.65">
      <c r="B30" s="21" t="s">
        <v>58</v>
      </c>
      <c r="C30" s="25">
        <f>IF(C27&gt;0,C28+C25,NA())</f>
        <v>50</v>
      </c>
      <c r="D30" s="25">
        <f t="shared" ref="D30:N30" si="5">IF(D27&gt;0,D28+C30,NA())</f>
        <v>250</v>
      </c>
      <c r="E30" s="25">
        <f t="shared" si="5"/>
        <v>350</v>
      </c>
      <c r="F30" s="25">
        <f t="shared" si="5"/>
        <v>550</v>
      </c>
      <c r="G30" s="25">
        <f t="shared" si="5"/>
        <v>750</v>
      </c>
      <c r="H30" s="25">
        <f t="shared" si="5"/>
        <v>850</v>
      </c>
      <c r="I30" s="25">
        <f t="shared" si="5"/>
        <v>850</v>
      </c>
      <c r="J30" s="25">
        <f t="shared" si="5"/>
        <v>850</v>
      </c>
      <c r="K30" s="25">
        <f t="shared" si="5"/>
        <v>850</v>
      </c>
      <c r="L30" s="25">
        <f t="shared" si="5"/>
        <v>850</v>
      </c>
      <c r="M30" s="25" t="e">
        <f t="shared" si="5"/>
        <v>#N/A</v>
      </c>
      <c r="N30" s="25" t="e">
        <f t="shared" si="5"/>
        <v>#N/A</v>
      </c>
    </row>
    <row r="31" spans="2:16" ht="20.7" customHeight="1" x14ac:dyDescent="0.65">
      <c r="B31" s="22" t="s">
        <v>59</v>
      </c>
      <c r="C31" s="26">
        <f>IF(C27&gt;0,C29,NA())</f>
        <v>30</v>
      </c>
      <c r="D31" s="26">
        <f t="shared" ref="D31:N31" si="6">IF(D27&gt;0,D29+C31,NA())</f>
        <v>130</v>
      </c>
      <c r="E31" s="26">
        <f t="shared" si="6"/>
        <v>230</v>
      </c>
      <c r="F31" s="26">
        <f t="shared" si="6"/>
        <v>350</v>
      </c>
      <c r="G31" s="26">
        <f t="shared" si="6"/>
        <v>450</v>
      </c>
      <c r="H31" s="26">
        <f t="shared" si="6"/>
        <v>510</v>
      </c>
      <c r="I31" s="26">
        <f t="shared" si="6"/>
        <v>570</v>
      </c>
      <c r="J31" s="26">
        <f t="shared" si="6"/>
        <v>570</v>
      </c>
      <c r="K31" s="26">
        <f t="shared" si="6"/>
        <v>660</v>
      </c>
      <c r="L31" s="26">
        <f t="shared" si="6"/>
        <v>850</v>
      </c>
      <c r="M31" s="26" t="e">
        <f t="shared" si="6"/>
        <v>#N/A</v>
      </c>
      <c r="N31" s="26" t="e">
        <f t="shared" si="6"/>
        <v>#N/A</v>
      </c>
      <c r="P31" s="6" t="s">
        <v>60</v>
      </c>
    </row>
    <row r="32" spans="2:16" ht="20.7" customHeight="1" x14ac:dyDescent="0.65">
      <c r="B32" s="23" t="s">
        <v>61</v>
      </c>
      <c r="C32" s="27">
        <f t="shared" ref="C32:N32" si="7">IFERROR(C30-C31,NA())</f>
        <v>20</v>
      </c>
      <c r="D32" s="27">
        <f t="shared" si="7"/>
        <v>120</v>
      </c>
      <c r="E32" s="27">
        <f t="shared" si="7"/>
        <v>120</v>
      </c>
      <c r="F32" s="27">
        <f t="shared" si="7"/>
        <v>200</v>
      </c>
      <c r="G32" s="27">
        <f t="shared" si="7"/>
        <v>300</v>
      </c>
      <c r="H32" s="27">
        <f t="shared" si="7"/>
        <v>340</v>
      </c>
      <c r="I32" s="27">
        <f t="shared" si="7"/>
        <v>280</v>
      </c>
      <c r="J32" s="27">
        <f t="shared" si="7"/>
        <v>280</v>
      </c>
      <c r="K32" s="27">
        <f t="shared" si="7"/>
        <v>190</v>
      </c>
      <c r="L32" s="27">
        <f t="shared" si="7"/>
        <v>0</v>
      </c>
      <c r="M32" s="27" t="e">
        <f t="shared" si="7"/>
        <v>#N/A</v>
      </c>
      <c r="N32" s="27" t="e">
        <f t="shared" si="7"/>
        <v>#N/A</v>
      </c>
      <c r="P32" s="18">
        <f>ROUND(_xlfn.AGGREGATE(1,2,C32:N32),1)</f>
        <v>185</v>
      </c>
    </row>
    <row r="33" spans="2:16" ht="27.65" customHeight="1" x14ac:dyDescent="0.65">
      <c r="B33" s="16" t="s">
        <v>62</v>
      </c>
      <c r="C33" s="17">
        <f t="shared" ref="C33:N33" si="8">IFERROR(ROUND(C32/C29*IF($B26="週単位",7,IF($B26="月単位",30,NA())),1),NA())</f>
        <v>4.7</v>
      </c>
      <c r="D33" s="17">
        <f t="shared" si="8"/>
        <v>8.4</v>
      </c>
      <c r="E33" s="17">
        <f t="shared" si="8"/>
        <v>8.4</v>
      </c>
      <c r="F33" s="17">
        <f t="shared" si="8"/>
        <v>11.7</v>
      </c>
      <c r="G33" s="17">
        <f t="shared" si="8"/>
        <v>21</v>
      </c>
      <c r="H33" s="17">
        <f t="shared" si="8"/>
        <v>39.700000000000003</v>
      </c>
      <c r="I33" s="17">
        <f t="shared" si="8"/>
        <v>32.700000000000003</v>
      </c>
      <c r="J33" s="17" t="e">
        <f t="shared" si="8"/>
        <v>#N/A</v>
      </c>
      <c r="K33" s="17">
        <f t="shared" si="8"/>
        <v>14.8</v>
      </c>
      <c r="L33" s="17">
        <f t="shared" si="8"/>
        <v>0</v>
      </c>
      <c r="M33" s="17" t="e">
        <f t="shared" si="8"/>
        <v>#N/A</v>
      </c>
      <c r="N33" s="17" t="e">
        <f t="shared" si="8"/>
        <v>#N/A</v>
      </c>
      <c r="O33" s="24" t="s">
        <v>63</v>
      </c>
      <c r="P33" s="19">
        <f>ROUND(P32/O29*O27,1)</f>
        <v>15.2</v>
      </c>
    </row>
    <row r="34" spans="2:16" s="38" customFormat="1" ht="27.65" customHeight="1" x14ac:dyDescent="0.65">
      <c r="B34" s="40" t="s">
        <v>64</v>
      </c>
      <c r="C34" s="39" t="e">
        <f>IF(ISBLANK(C29),NA(),IF(C29=0,1,NA()))</f>
        <v>#N/A</v>
      </c>
      <c r="D34" s="39" t="e">
        <f t="shared" ref="D34:N34" si="9">IF(ISBLANK(D29),NA(),IF(D29=0,1,NA()))</f>
        <v>#N/A</v>
      </c>
      <c r="E34" s="39" t="e">
        <f t="shared" si="9"/>
        <v>#N/A</v>
      </c>
      <c r="F34" s="39" t="e">
        <f t="shared" si="9"/>
        <v>#N/A</v>
      </c>
      <c r="G34" s="39" t="e">
        <f t="shared" si="9"/>
        <v>#N/A</v>
      </c>
      <c r="H34" s="39" t="e">
        <f t="shared" si="9"/>
        <v>#N/A</v>
      </c>
      <c r="I34" s="39" t="e">
        <f t="shared" si="9"/>
        <v>#N/A</v>
      </c>
      <c r="J34" s="39">
        <f t="shared" si="9"/>
        <v>1</v>
      </c>
      <c r="K34" s="39" t="e">
        <f t="shared" si="9"/>
        <v>#N/A</v>
      </c>
      <c r="L34" s="39" t="e">
        <f t="shared" si="9"/>
        <v>#N/A</v>
      </c>
      <c r="M34" s="39" t="e">
        <f t="shared" si="9"/>
        <v>#N/A</v>
      </c>
      <c r="N34" s="39" t="e">
        <f t="shared" si="9"/>
        <v>#N/A</v>
      </c>
      <c r="O34" s="40"/>
      <c r="P34" s="41"/>
    </row>
    <row r="35" spans="2:16" ht="8.15" customHeight="1" x14ac:dyDescent="0.65"/>
    <row r="36" spans="2:16" ht="20.7" customHeight="1" x14ac:dyDescent="0.65">
      <c r="M36" s="28"/>
    </row>
  </sheetData>
  <phoneticPr fontId="2"/>
  <conditionalFormatting sqref="B3:P73">
    <cfRule type="expression" dxfId="2" priority="1">
      <formula>ISNA(B3)</formula>
    </cfRule>
  </conditionalFormatting>
  <dataValidations disablePrompts="1" count="1">
    <dataValidation type="list" allowBlank="1" showInputMessage="1" showErrorMessage="1" sqref="B4 B26" xr:uid="{66003A47-BAF0-4AA2-9CED-1598024E484C}">
      <formula1>"週単位,月単位"</formula1>
    </dataValidation>
  </dataValidations>
  <printOptions horizontalCentered="1"/>
  <pageMargins left="0.43307086614173229" right="0.43307086614173229" top="0.55118110236220474" bottom="0.35433070866141736" header="0.31496062992125984" footer="0.31496062992125984"/>
  <pageSetup paperSize="9" scale="5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9D647-B23A-4DAE-975E-21EF72779D6E}">
  <dimension ref="A1:AE36"/>
  <sheetViews>
    <sheetView showGridLines="0" zoomScale="50" zoomScaleNormal="50" workbookViewId="0"/>
  </sheetViews>
  <sheetFormatPr defaultColWidth="9.140625" defaultRowHeight="20.7" customHeight="1" x14ac:dyDescent="0.65"/>
  <cols>
    <col min="1" max="1" width="2" style="1" customWidth="1"/>
    <col min="2" max="2" width="16.85546875" style="1" bestFit="1" customWidth="1"/>
    <col min="3" max="14" width="14.5" style="1" customWidth="1"/>
    <col min="15" max="15" width="16.35546875" style="1" customWidth="1"/>
    <col min="16" max="16" width="9.2109375" style="1" customWidth="1"/>
    <col min="17" max="17" width="1.85546875" style="1" customWidth="1"/>
    <col min="18" max="16384" width="9.140625" style="1"/>
  </cols>
  <sheetData>
    <row r="1" spans="1:31" ht="33.450000000000003" customHeight="1" x14ac:dyDescent="0.65">
      <c r="A1" s="12" t="s">
        <v>0</v>
      </c>
      <c r="B1" s="12"/>
      <c r="C1" s="12"/>
      <c r="D1" s="12"/>
      <c r="E1" s="12"/>
      <c r="F1" s="12"/>
      <c r="G1" s="12"/>
      <c r="H1" s="12"/>
      <c r="I1" s="12"/>
      <c r="J1" s="29" t="s">
        <v>1</v>
      </c>
      <c r="K1" s="12"/>
      <c r="L1" s="12"/>
      <c r="M1" s="12"/>
      <c r="N1" s="12"/>
      <c r="O1" s="12"/>
      <c r="P1" s="12"/>
      <c r="Q1" s="12"/>
      <c r="R1" s="13"/>
      <c r="S1" s="13"/>
      <c r="T1" s="13"/>
      <c r="U1" s="13"/>
      <c r="V1" s="13"/>
      <c r="W1" s="13"/>
      <c r="X1" s="13"/>
      <c r="Y1" s="13"/>
      <c r="Z1" s="13"/>
      <c r="AA1" s="13"/>
      <c r="AB1" s="13"/>
      <c r="AC1" s="13"/>
      <c r="AD1" s="13"/>
      <c r="AE1" s="13"/>
    </row>
    <row r="2" spans="1:31" ht="8.15" customHeight="1" x14ac:dyDescent="0.65"/>
    <row r="3" spans="1:31" ht="20.7" customHeight="1" x14ac:dyDescent="0.65">
      <c r="B3" s="2" t="s">
        <v>25</v>
      </c>
      <c r="C3" s="3"/>
      <c r="D3" s="9" t="s">
        <v>26</v>
      </c>
      <c r="E3" s="11"/>
      <c r="F3" s="10"/>
      <c r="G3" s="10"/>
      <c r="H3" s="10"/>
      <c r="I3" s="10"/>
    </row>
    <row r="4" spans="1:31" ht="20.7" customHeight="1" x14ac:dyDescent="0.65">
      <c r="B4" s="8"/>
      <c r="C4" s="7" t="s">
        <v>29</v>
      </c>
      <c r="D4" s="7" t="s">
        <v>30</v>
      </c>
      <c r="E4" s="7" t="s">
        <v>31</v>
      </c>
      <c r="F4" s="7" t="s">
        <v>32</v>
      </c>
      <c r="G4" s="7" t="s">
        <v>33</v>
      </c>
      <c r="H4" s="7" t="s">
        <v>34</v>
      </c>
      <c r="I4" s="7" t="s">
        <v>35</v>
      </c>
      <c r="J4" s="7" t="s">
        <v>36</v>
      </c>
      <c r="K4" s="7" t="s">
        <v>37</v>
      </c>
      <c r="L4" s="7" t="s">
        <v>38</v>
      </c>
      <c r="M4" s="7" t="s">
        <v>39</v>
      </c>
      <c r="N4" s="7" t="s">
        <v>40</v>
      </c>
      <c r="O4" s="6" t="s">
        <v>41</v>
      </c>
    </row>
    <row r="5" spans="1:31" ht="20.7" customHeight="1" x14ac:dyDescent="0.65">
      <c r="B5" s="4" t="s">
        <v>42</v>
      </c>
      <c r="C5" s="5"/>
      <c r="D5" s="5"/>
      <c r="E5" s="5"/>
      <c r="F5" s="5"/>
      <c r="G5" s="5"/>
      <c r="H5" s="5"/>
      <c r="I5" s="5"/>
      <c r="J5" s="5"/>
      <c r="K5" s="5"/>
      <c r="L5" s="5"/>
      <c r="M5" s="5"/>
      <c r="N5" s="5"/>
      <c r="O5" s="20" t="s">
        <v>55</v>
      </c>
    </row>
    <row r="6" spans="1:31" ht="20.7" customHeight="1" x14ac:dyDescent="0.65">
      <c r="B6" s="4" t="s">
        <v>56</v>
      </c>
      <c r="C6" s="15"/>
      <c r="D6" s="15"/>
      <c r="E6" s="15"/>
      <c r="F6" s="15"/>
      <c r="G6" s="15"/>
      <c r="H6" s="15"/>
      <c r="I6" s="15"/>
      <c r="J6" s="15"/>
      <c r="K6" s="15"/>
      <c r="L6" s="15"/>
      <c r="M6" s="15"/>
      <c r="N6" s="15"/>
      <c r="O6" s="2">
        <f>SUM(C6:N6)</f>
        <v>0</v>
      </c>
    </row>
    <row r="7" spans="1:31" ht="20.7" customHeight="1" x14ac:dyDescent="0.65">
      <c r="B7" s="4" t="s">
        <v>57</v>
      </c>
      <c r="C7" s="15"/>
      <c r="D7" s="15"/>
      <c r="E7" s="15"/>
      <c r="F7" s="15"/>
      <c r="G7" s="15"/>
      <c r="H7" s="15"/>
      <c r="I7" s="15"/>
      <c r="J7" s="15"/>
      <c r="K7" s="15"/>
      <c r="L7" s="15"/>
      <c r="M7" s="15"/>
      <c r="N7" s="15"/>
      <c r="O7" s="14">
        <f>SUM(C7:N7)</f>
        <v>0</v>
      </c>
    </row>
    <row r="8" spans="1:31" ht="20.7" customHeight="1" x14ac:dyDescent="0.65">
      <c r="B8" s="21" t="s">
        <v>58</v>
      </c>
      <c r="C8" s="25" t="e">
        <f>IF(C5&gt;0,C6+C3,NA())</f>
        <v>#N/A</v>
      </c>
      <c r="D8" s="25" t="e">
        <f t="shared" ref="D8:N8" si="0">IF(D5&gt;0,D6+C8,NA())</f>
        <v>#N/A</v>
      </c>
      <c r="E8" s="25" t="e">
        <f t="shared" si="0"/>
        <v>#N/A</v>
      </c>
      <c r="F8" s="25" t="e">
        <f t="shared" si="0"/>
        <v>#N/A</v>
      </c>
      <c r="G8" s="25" t="e">
        <f t="shared" si="0"/>
        <v>#N/A</v>
      </c>
      <c r="H8" s="25" t="e">
        <f t="shared" si="0"/>
        <v>#N/A</v>
      </c>
      <c r="I8" s="25" t="e">
        <f t="shared" si="0"/>
        <v>#N/A</v>
      </c>
      <c r="J8" s="25" t="e">
        <f t="shared" si="0"/>
        <v>#N/A</v>
      </c>
      <c r="K8" s="25" t="e">
        <f t="shared" si="0"/>
        <v>#N/A</v>
      </c>
      <c r="L8" s="25" t="e">
        <f t="shared" si="0"/>
        <v>#N/A</v>
      </c>
      <c r="M8" s="25" t="e">
        <f t="shared" si="0"/>
        <v>#N/A</v>
      </c>
      <c r="N8" s="25" t="e">
        <f t="shared" si="0"/>
        <v>#N/A</v>
      </c>
    </row>
    <row r="9" spans="1:31" ht="20.7" customHeight="1" x14ac:dyDescent="0.65">
      <c r="B9" s="22" t="s">
        <v>59</v>
      </c>
      <c r="C9" s="26" t="e">
        <f>IF(C5&gt;0,C7,NA())</f>
        <v>#N/A</v>
      </c>
      <c r="D9" s="26" t="e">
        <f t="shared" ref="D9:N9" si="1">IF(D5&gt;0,D7+C9,NA())</f>
        <v>#N/A</v>
      </c>
      <c r="E9" s="26" t="e">
        <f t="shared" si="1"/>
        <v>#N/A</v>
      </c>
      <c r="F9" s="26" t="e">
        <f t="shared" si="1"/>
        <v>#N/A</v>
      </c>
      <c r="G9" s="26" t="e">
        <f t="shared" si="1"/>
        <v>#N/A</v>
      </c>
      <c r="H9" s="26" t="e">
        <f t="shared" si="1"/>
        <v>#N/A</v>
      </c>
      <c r="I9" s="26" t="e">
        <f t="shared" si="1"/>
        <v>#N/A</v>
      </c>
      <c r="J9" s="26" t="e">
        <f t="shared" si="1"/>
        <v>#N/A</v>
      </c>
      <c r="K9" s="26" t="e">
        <f t="shared" si="1"/>
        <v>#N/A</v>
      </c>
      <c r="L9" s="26" t="e">
        <f t="shared" si="1"/>
        <v>#N/A</v>
      </c>
      <c r="M9" s="26" t="e">
        <f t="shared" si="1"/>
        <v>#N/A</v>
      </c>
      <c r="N9" s="26" t="e">
        <f t="shared" si="1"/>
        <v>#N/A</v>
      </c>
      <c r="P9" s="6" t="s">
        <v>60</v>
      </c>
    </row>
    <row r="10" spans="1:31" ht="20.7" customHeight="1" x14ac:dyDescent="0.65">
      <c r="B10" s="23" t="s">
        <v>61</v>
      </c>
      <c r="C10" s="27" t="e">
        <f t="shared" ref="C10:N10" si="2">IFERROR(C8-C9,NA())</f>
        <v>#N/A</v>
      </c>
      <c r="D10" s="27" t="e">
        <f t="shared" si="2"/>
        <v>#N/A</v>
      </c>
      <c r="E10" s="27" t="e">
        <f t="shared" si="2"/>
        <v>#N/A</v>
      </c>
      <c r="F10" s="27" t="e">
        <f t="shared" si="2"/>
        <v>#N/A</v>
      </c>
      <c r="G10" s="27" t="e">
        <f t="shared" si="2"/>
        <v>#N/A</v>
      </c>
      <c r="H10" s="27" t="e">
        <f t="shared" si="2"/>
        <v>#N/A</v>
      </c>
      <c r="I10" s="27" t="e">
        <f t="shared" si="2"/>
        <v>#N/A</v>
      </c>
      <c r="J10" s="27" t="e">
        <f t="shared" si="2"/>
        <v>#N/A</v>
      </c>
      <c r="K10" s="27" t="e">
        <f t="shared" si="2"/>
        <v>#N/A</v>
      </c>
      <c r="L10" s="27" t="e">
        <f t="shared" si="2"/>
        <v>#N/A</v>
      </c>
      <c r="M10" s="27" t="e">
        <f t="shared" si="2"/>
        <v>#N/A</v>
      </c>
      <c r="N10" s="27" t="e">
        <f t="shared" si="2"/>
        <v>#N/A</v>
      </c>
      <c r="P10" s="18" t="e">
        <f>ROUND(_xlfn.AGGREGATE(1,2,C10:N10),1)</f>
        <v>#DIV/0!</v>
      </c>
    </row>
    <row r="11" spans="1:31" ht="27.65" customHeight="1" x14ac:dyDescent="0.65">
      <c r="B11" s="16" t="s">
        <v>62</v>
      </c>
      <c r="C11" s="17" t="e">
        <f t="shared" ref="C11:N11" si="3">IFERROR(ROUND(C10/C7*IF($B4="週単位",7,IF($B4="月単位",30,NA())),1),NA())</f>
        <v>#N/A</v>
      </c>
      <c r="D11" s="17" t="e">
        <f t="shared" si="3"/>
        <v>#N/A</v>
      </c>
      <c r="E11" s="17" t="e">
        <f t="shared" si="3"/>
        <v>#N/A</v>
      </c>
      <c r="F11" s="17" t="e">
        <f t="shared" si="3"/>
        <v>#N/A</v>
      </c>
      <c r="G11" s="17" t="e">
        <f t="shared" si="3"/>
        <v>#N/A</v>
      </c>
      <c r="H11" s="17" t="e">
        <f t="shared" si="3"/>
        <v>#N/A</v>
      </c>
      <c r="I11" s="17" t="e">
        <f t="shared" si="3"/>
        <v>#N/A</v>
      </c>
      <c r="J11" s="17" t="e">
        <f t="shared" si="3"/>
        <v>#N/A</v>
      </c>
      <c r="K11" s="17" t="e">
        <f t="shared" si="3"/>
        <v>#N/A</v>
      </c>
      <c r="L11" s="17" t="e">
        <f t="shared" si="3"/>
        <v>#N/A</v>
      </c>
      <c r="M11" s="17" t="e">
        <f t="shared" si="3"/>
        <v>#N/A</v>
      </c>
      <c r="N11" s="17" t="e">
        <f t="shared" si="3"/>
        <v>#N/A</v>
      </c>
      <c r="O11" s="24" t="s">
        <v>63</v>
      </c>
      <c r="P11" s="19" t="e">
        <f>ROUND(P10/O7*O5,1)</f>
        <v>#DIV/0!</v>
      </c>
    </row>
    <row r="12" spans="1:31" s="38" customFormat="1" ht="27.65" customHeight="1" x14ac:dyDescent="0.65">
      <c r="B12" s="40" t="s">
        <v>64</v>
      </c>
      <c r="C12" s="39" t="e">
        <f>IF(ISBLANK(C7),NA(),IF(C7=0,1,NA()))</f>
        <v>#N/A</v>
      </c>
      <c r="D12" s="39" t="e">
        <f t="shared" ref="D12:N12" si="4">IF(ISBLANK(D7),NA(),IF(D7=0,1,NA()))</f>
        <v>#N/A</v>
      </c>
      <c r="E12" s="39" t="e">
        <f t="shared" si="4"/>
        <v>#N/A</v>
      </c>
      <c r="F12" s="39" t="e">
        <f t="shared" si="4"/>
        <v>#N/A</v>
      </c>
      <c r="G12" s="39" t="e">
        <f t="shared" si="4"/>
        <v>#N/A</v>
      </c>
      <c r="H12" s="39" t="e">
        <f t="shared" si="4"/>
        <v>#N/A</v>
      </c>
      <c r="I12" s="39" t="e">
        <f t="shared" si="4"/>
        <v>#N/A</v>
      </c>
      <c r="J12" s="39" t="e">
        <f t="shared" si="4"/>
        <v>#N/A</v>
      </c>
      <c r="K12" s="39" t="e">
        <f t="shared" si="4"/>
        <v>#N/A</v>
      </c>
      <c r="L12" s="39" t="e">
        <f t="shared" si="4"/>
        <v>#N/A</v>
      </c>
      <c r="M12" s="39" t="e">
        <f t="shared" si="4"/>
        <v>#N/A</v>
      </c>
      <c r="N12" s="39" t="e">
        <f t="shared" si="4"/>
        <v>#N/A</v>
      </c>
      <c r="O12" s="40"/>
      <c r="P12" s="41"/>
    </row>
    <row r="13" spans="1:31" ht="8.15" customHeight="1" x14ac:dyDescent="0.65"/>
    <row r="14" spans="1:31" ht="20.7" customHeight="1" x14ac:dyDescent="0.65">
      <c r="M14" s="28"/>
    </row>
    <row r="24" spans="2:16" ht="8.15" customHeight="1" x14ac:dyDescent="0.65"/>
    <row r="25" spans="2:16" ht="20.7" customHeight="1" x14ac:dyDescent="0.65">
      <c r="B25" s="2" t="s">
        <v>25</v>
      </c>
      <c r="C25" s="3"/>
      <c r="D25" s="9" t="s">
        <v>26</v>
      </c>
      <c r="E25" s="11"/>
      <c r="F25" s="10"/>
      <c r="G25" s="10"/>
      <c r="H25" s="10"/>
      <c r="I25" s="10"/>
    </row>
    <row r="26" spans="2:16" ht="20.7" customHeight="1" x14ac:dyDescent="0.65">
      <c r="B26" s="8"/>
      <c r="C26" s="7" t="s">
        <v>29</v>
      </c>
      <c r="D26" s="7" t="s">
        <v>30</v>
      </c>
      <c r="E26" s="7" t="s">
        <v>31</v>
      </c>
      <c r="F26" s="7" t="s">
        <v>32</v>
      </c>
      <c r="G26" s="7" t="s">
        <v>33</v>
      </c>
      <c r="H26" s="7" t="s">
        <v>34</v>
      </c>
      <c r="I26" s="7" t="s">
        <v>35</v>
      </c>
      <c r="J26" s="7" t="s">
        <v>36</v>
      </c>
      <c r="K26" s="7" t="s">
        <v>37</v>
      </c>
      <c r="L26" s="7" t="s">
        <v>38</v>
      </c>
      <c r="M26" s="7" t="s">
        <v>39</v>
      </c>
      <c r="N26" s="7" t="s">
        <v>40</v>
      </c>
      <c r="O26" s="6" t="s">
        <v>41</v>
      </c>
    </row>
    <row r="27" spans="2:16" ht="20.7" customHeight="1" x14ac:dyDescent="0.65">
      <c r="B27" s="4" t="s">
        <v>42</v>
      </c>
      <c r="C27" s="5"/>
      <c r="D27" s="5"/>
      <c r="E27" s="5"/>
      <c r="F27" s="5"/>
      <c r="G27" s="5"/>
      <c r="H27" s="5"/>
      <c r="I27" s="5"/>
      <c r="J27" s="5"/>
      <c r="K27" s="5"/>
      <c r="L27" s="5"/>
      <c r="M27" s="5"/>
      <c r="N27" s="5"/>
      <c r="O27" s="20" t="e">
        <f>COUNTA(C27:N27)*IF($B26="週単位",7,IF($B26="月単位",30,NA()))</f>
        <v>#N/A</v>
      </c>
    </row>
    <row r="28" spans="2:16" ht="20.7" customHeight="1" x14ac:dyDescent="0.65">
      <c r="B28" s="4" t="s">
        <v>56</v>
      </c>
      <c r="C28" s="15"/>
      <c r="D28" s="35"/>
      <c r="E28" s="15"/>
      <c r="F28" s="15"/>
      <c r="G28" s="15"/>
      <c r="H28" s="15"/>
      <c r="I28" s="15"/>
      <c r="J28" s="15"/>
      <c r="K28" s="15"/>
      <c r="L28" s="15"/>
      <c r="M28" s="15"/>
      <c r="N28" s="15"/>
      <c r="O28" s="2">
        <f>SUM(C28:N28)</f>
        <v>0</v>
      </c>
    </row>
    <row r="29" spans="2:16" ht="20.7" customHeight="1" x14ac:dyDescent="0.65">
      <c r="B29" s="4" t="s">
        <v>57</v>
      </c>
      <c r="C29" s="15"/>
      <c r="D29" s="15"/>
      <c r="E29" s="15"/>
      <c r="F29" s="15"/>
      <c r="G29" s="15"/>
      <c r="H29" s="15"/>
      <c r="I29" s="15"/>
      <c r="J29" s="15"/>
      <c r="K29" s="15"/>
      <c r="L29" s="15"/>
      <c r="M29" s="15"/>
      <c r="N29" s="15"/>
      <c r="O29" s="14">
        <f>SUM(C29:N29)</f>
        <v>0</v>
      </c>
    </row>
    <row r="30" spans="2:16" ht="20.7" customHeight="1" x14ac:dyDescent="0.65">
      <c r="B30" s="21" t="s">
        <v>58</v>
      </c>
      <c r="C30" s="25" t="e">
        <f>IF(C27&gt;0,C28+C25,NA())</f>
        <v>#N/A</v>
      </c>
      <c r="D30" s="25" t="e">
        <f t="shared" ref="D30:N30" si="5">IF(D27&gt;0,D28+C30,NA())</f>
        <v>#N/A</v>
      </c>
      <c r="E30" s="25" t="e">
        <f t="shared" si="5"/>
        <v>#N/A</v>
      </c>
      <c r="F30" s="25" t="e">
        <f t="shared" si="5"/>
        <v>#N/A</v>
      </c>
      <c r="G30" s="25" t="e">
        <f t="shared" si="5"/>
        <v>#N/A</v>
      </c>
      <c r="H30" s="25" t="e">
        <f t="shared" si="5"/>
        <v>#N/A</v>
      </c>
      <c r="I30" s="25" t="e">
        <f t="shared" si="5"/>
        <v>#N/A</v>
      </c>
      <c r="J30" s="25" t="e">
        <f t="shared" si="5"/>
        <v>#N/A</v>
      </c>
      <c r="K30" s="25" t="e">
        <f t="shared" si="5"/>
        <v>#N/A</v>
      </c>
      <c r="L30" s="25" t="e">
        <f t="shared" si="5"/>
        <v>#N/A</v>
      </c>
      <c r="M30" s="25" t="e">
        <f t="shared" si="5"/>
        <v>#N/A</v>
      </c>
      <c r="N30" s="25" t="e">
        <f t="shared" si="5"/>
        <v>#N/A</v>
      </c>
    </row>
    <row r="31" spans="2:16" ht="20.7" customHeight="1" x14ac:dyDescent="0.65">
      <c r="B31" s="22" t="s">
        <v>59</v>
      </c>
      <c r="C31" s="26" t="e">
        <f>IF(C27&gt;0,C29,NA())</f>
        <v>#N/A</v>
      </c>
      <c r="D31" s="26" t="e">
        <f t="shared" ref="D31:N31" si="6">IF(D27&gt;0,D29+C31,NA())</f>
        <v>#N/A</v>
      </c>
      <c r="E31" s="26" t="e">
        <f t="shared" si="6"/>
        <v>#N/A</v>
      </c>
      <c r="F31" s="26" t="e">
        <f t="shared" si="6"/>
        <v>#N/A</v>
      </c>
      <c r="G31" s="26" t="e">
        <f t="shared" si="6"/>
        <v>#N/A</v>
      </c>
      <c r="H31" s="26" t="e">
        <f t="shared" si="6"/>
        <v>#N/A</v>
      </c>
      <c r="I31" s="26" t="e">
        <f t="shared" si="6"/>
        <v>#N/A</v>
      </c>
      <c r="J31" s="26" t="e">
        <f t="shared" si="6"/>
        <v>#N/A</v>
      </c>
      <c r="K31" s="26" t="e">
        <f t="shared" si="6"/>
        <v>#N/A</v>
      </c>
      <c r="L31" s="26" t="e">
        <f t="shared" si="6"/>
        <v>#N/A</v>
      </c>
      <c r="M31" s="26" t="e">
        <f t="shared" si="6"/>
        <v>#N/A</v>
      </c>
      <c r="N31" s="26" t="e">
        <f t="shared" si="6"/>
        <v>#N/A</v>
      </c>
      <c r="P31" s="6" t="s">
        <v>60</v>
      </c>
    </row>
    <row r="32" spans="2:16" ht="20.7" customHeight="1" x14ac:dyDescent="0.65">
      <c r="B32" s="23" t="s">
        <v>61</v>
      </c>
      <c r="C32" s="27" t="e">
        <f t="shared" ref="C32:N32" si="7">IFERROR(C30-C31,NA())</f>
        <v>#N/A</v>
      </c>
      <c r="D32" s="27" t="e">
        <f t="shared" si="7"/>
        <v>#N/A</v>
      </c>
      <c r="E32" s="27" t="e">
        <f t="shared" si="7"/>
        <v>#N/A</v>
      </c>
      <c r="F32" s="27" t="e">
        <f t="shared" si="7"/>
        <v>#N/A</v>
      </c>
      <c r="G32" s="27" t="e">
        <f t="shared" si="7"/>
        <v>#N/A</v>
      </c>
      <c r="H32" s="27" t="e">
        <f t="shared" si="7"/>
        <v>#N/A</v>
      </c>
      <c r="I32" s="27" t="e">
        <f t="shared" si="7"/>
        <v>#N/A</v>
      </c>
      <c r="J32" s="27" t="e">
        <f t="shared" si="7"/>
        <v>#N/A</v>
      </c>
      <c r="K32" s="27" t="e">
        <f t="shared" si="7"/>
        <v>#N/A</v>
      </c>
      <c r="L32" s="27" t="e">
        <f t="shared" si="7"/>
        <v>#N/A</v>
      </c>
      <c r="M32" s="27" t="e">
        <f t="shared" si="7"/>
        <v>#N/A</v>
      </c>
      <c r="N32" s="27" t="e">
        <f t="shared" si="7"/>
        <v>#N/A</v>
      </c>
      <c r="P32" s="18" t="e">
        <f>ROUND(_xlfn.AGGREGATE(1,2,C32:N32),1)</f>
        <v>#DIV/0!</v>
      </c>
    </row>
    <row r="33" spans="2:16" ht="27.65" customHeight="1" x14ac:dyDescent="0.65">
      <c r="B33" s="16" t="s">
        <v>62</v>
      </c>
      <c r="C33" s="17" t="e">
        <f t="shared" ref="C33:N33" si="8">IFERROR(ROUND(C32/C29*IF($B26="週単位",7,IF($B26="月単位",30,NA())),1),NA())</f>
        <v>#N/A</v>
      </c>
      <c r="D33" s="17" t="e">
        <f t="shared" si="8"/>
        <v>#N/A</v>
      </c>
      <c r="E33" s="17" t="e">
        <f t="shared" si="8"/>
        <v>#N/A</v>
      </c>
      <c r="F33" s="17" t="e">
        <f t="shared" si="8"/>
        <v>#N/A</v>
      </c>
      <c r="G33" s="17" t="e">
        <f t="shared" si="8"/>
        <v>#N/A</v>
      </c>
      <c r="H33" s="17" t="e">
        <f t="shared" si="8"/>
        <v>#N/A</v>
      </c>
      <c r="I33" s="17" t="e">
        <f t="shared" si="8"/>
        <v>#N/A</v>
      </c>
      <c r="J33" s="17" t="e">
        <f t="shared" si="8"/>
        <v>#N/A</v>
      </c>
      <c r="K33" s="17" t="e">
        <f t="shared" si="8"/>
        <v>#N/A</v>
      </c>
      <c r="L33" s="17" t="e">
        <f t="shared" si="8"/>
        <v>#N/A</v>
      </c>
      <c r="M33" s="17" t="e">
        <f t="shared" si="8"/>
        <v>#N/A</v>
      </c>
      <c r="N33" s="17" t="e">
        <f t="shared" si="8"/>
        <v>#N/A</v>
      </c>
      <c r="O33" s="24" t="s">
        <v>63</v>
      </c>
      <c r="P33" s="19" t="e">
        <f>ROUND(P32/O29*O27,1)</f>
        <v>#DIV/0!</v>
      </c>
    </row>
    <row r="34" spans="2:16" s="38" customFormat="1" ht="27.65" customHeight="1" x14ac:dyDescent="0.65">
      <c r="B34" s="40" t="s">
        <v>64</v>
      </c>
      <c r="C34" s="39" t="e">
        <f>IF(ISBLANK(C29),NA(),IF(C29=0,1,NA()))</f>
        <v>#N/A</v>
      </c>
      <c r="D34" s="39" t="e">
        <f t="shared" ref="D34:N34" si="9">IF(ISBLANK(D29),NA(),IF(D29=0,1,NA()))</f>
        <v>#N/A</v>
      </c>
      <c r="E34" s="39" t="e">
        <f t="shared" si="9"/>
        <v>#N/A</v>
      </c>
      <c r="F34" s="39" t="e">
        <f t="shared" si="9"/>
        <v>#N/A</v>
      </c>
      <c r="G34" s="39" t="e">
        <f t="shared" si="9"/>
        <v>#N/A</v>
      </c>
      <c r="H34" s="39" t="e">
        <f t="shared" si="9"/>
        <v>#N/A</v>
      </c>
      <c r="I34" s="39" t="e">
        <f t="shared" si="9"/>
        <v>#N/A</v>
      </c>
      <c r="J34" s="39" t="e">
        <f t="shared" si="9"/>
        <v>#N/A</v>
      </c>
      <c r="K34" s="39" t="e">
        <f t="shared" si="9"/>
        <v>#N/A</v>
      </c>
      <c r="L34" s="39" t="e">
        <f t="shared" si="9"/>
        <v>#N/A</v>
      </c>
      <c r="M34" s="39" t="e">
        <f t="shared" si="9"/>
        <v>#N/A</v>
      </c>
      <c r="N34" s="39" t="e">
        <f t="shared" si="9"/>
        <v>#N/A</v>
      </c>
      <c r="O34" s="40"/>
      <c r="P34" s="41"/>
    </row>
    <row r="35" spans="2:16" ht="8.15" customHeight="1" x14ac:dyDescent="0.65"/>
    <row r="36" spans="2:16" ht="20.7" customHeight="1" x14ac:dyDescent="0.65">
      <c r="M36" s="28"/>
    </row>
  </sheetData>
  <phoneticPr fontId="2"/>
  <conditionalFormatting sqref="B3:P73">
    <cfRule type="expression" dxfId="1" priority="1">
      <formula>ISNA(B3)</formula>
    </cfRule>
  </conditionalFormatting>
  <dataValidations count="1">
    <dataValidation type="list" allowBlank="1" showInputMessage="1" showErrorMessage="1" sqref="B4 B26" xr:uid="{CCF7FF2B-22A8-4A31-8590-688257C12C86}">
      <formula1>"週単位,月単位"</formula1>
    </dataValidation>
  </dataValidations>
  <printOptions horizontalCentered="1"/>
  <pageMargins left="0.43307086614173229" right="0.43307086614173229" top="0.55118110236220474" bottom="0.35433070866141736" header="0.31496062992125984" footer="0.31496062992125984"/>
  <pageSetup paperSize="9" scale="57"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ED16-A976-4EC8-8DD4-8DE064A814EB}">
  <dimension ref="A1:AE36"/>
  <sheetViews>
    <sheetView showGridLines="0" zoomScale="50" zoomScaleNormal="50" workbookViewId="0"/>
  </sheetViews>
  <sheetFormatPr defaultColWidth="9.140625" defaultRowHeight="20.7" customHeight="1" x14ac:dyDescent="0.65"/>
  <cols>
    <col min="1" max="1" width="2" style="1" customWidth="1"/>
    <col min="2" max="2" width="16.85546875" style="1" bestFit="1" customWidth="1"/>
    <col min="3" max="14" width="14.5" style="1" customWidth="1"/>
    <col min="15" max="15" width="16.35546875" style="1" customWidth="1"/>
    <col min="16" max="16" width="9.2109375" style="1" customWidth="1"/>
    <col min="17" max="17" width="1.85546875" style="1" customWidth="1"/>
    <col min="18" max="16384" width="9.140625" style="1"/>
  </cols>
  <sheetData>
    <row r="1" spans="1:31" ht="33.450000000000003" customHeight="1" x14ac:dyDescent="0.65">
      <c r="A1" s="12" t="s">
        <v>0</v>
      </c>
      <c r="B1" s="12"/>
      <c r="C1" s="12"/>
      <c r="D1" s="12"/>
      <c r="E1" s="12"/>
      <c r="F1" s="12"/>
      <c r="G1" s="12"/>
      <c r="H1" s="12"/>
      <c r="I1" s="12"/>
      <c r="J1" s="29" t="s">
        <v>1</v>
      </c>
      <c r="K1" s="12"/>
      <c r="L1" s="12"/>
      <c r="M1" s="12"/>
      <c r="N1" s="12"/>
      <c r="O1" s="12"/>
      <c r="P1" s="12"/>
      <c r="Q1" s="12"/>
      <c r="R1" s="13"/>
      <c r="S1" s="13"/>
      <c r="T1" s="13"/>
      <c r="U1" s="13"/>
      <c r="V1" s="13"/>
      <c r="W1" s="13"/>
      <c r="X1" s="13"/>
      <c r="Y1" s="13"/>
      <c r="Z1" s="13"/>
      <c r="AA1" s="13"/>
      <c r="AB1" s="13"/>
      <c r="AC1" s="13"/>
      <c r="AD1" s="13"/>
      <c r="AE1" s="13"/>
    </row>
    <row r="2" spans="1:31" ht="8.15" customHeight="1" x14ac:dyDescent="0.65"/>
    <row r="3" spans="1:31" ht="20.7" customHeight="1" x14ac:dyDescent="0.65">
      <c r="B3" s="2" t="s">
        <v>25</v>
      </c>
      <c r="C3" s="3">
        <v>100</v>
      </c>
      <c r="D3" s="9" t="s">
        <v>26</v>
      </c>
      <c r="E3" s="11" t="s">
        <v>27</v>
      </c>
      <c r="F3" s="10"/>
      <c r="G3" s="10"/>
      <c r="H3" s="10"/>
      <c r="I3" s="10"/>
    </row>
    <row r="4" spans="1:31" ht="20.7" customHeight="1" x14ac:dyDescent="0.65">
      <c r="B4" s="8" t="s">
        <v>28</v>
      </c>
      <c r="C4" s="7" t="s">
        <v>29</v>
      </c>
      <c r="D4" s="7" t="s">
        <v>30</v>
      </c>
      <c r="E4" s="7" t="s">
        <v>31</v>
      </c>
      <c r="F4" s="7" t="s">
        <v>32</v>
      </c>
      <c r="G4" s="7" t="s">
        <v>33</v>
      </c>
      <c r="H4" s="7" t="s">
        <v>34</v>
      </c>
      <c r="I4" s="7" t="s">
        <v>35</v>
      </c>
      <c r="J4" s="7" t="s">
        <v>36</v>
      </c>
      <c r="K4" s="7" t="s">
        <v>37</v>
      </c>
      <c r="L4" s="7" t="s">
        <v>38</v>
      </c>
      <c r="M4" s="7" t="s">
        <v>39</v>
      </c>
      <c r="N4" s="7" t="s">
        <v>40</v>
      </c>
      <c r="O4" s="6" t="s">
        <v>41</v>
      </c>
    </row>
    <row r="5" spans="1:31" ht="20.7" customHeight="1" x14ac:dyDescent="0.65">
      <c r="B5" s="4" t="s">
        <v>42</v>
      </c>
      <c r="C5" s="5" t="s">
        <v>43</v>
      </c>
      <c r="D5" s="5" t="s">
        <v>44</v>
      </c>
      <c r="E5" s="5" t="s">
        <v>45</v>
      </c>
      <c r="F5" s="5" t="s">
        <v>46</v>
      </c>
      <c r="G5" s="5" t="s">
        <v>47</v>
      </c>
      <c r="H5" s="5" t="s">
        <v>48</v>
      </c>
      <c r="I5" s="5" t="s">
        <v>49</v>
      </c>
      <c r="J5" s="5" t="s">
        <v>50</v>
      </c>
      <c r="K5" s="5" t="s">
        <v>51</v>
      </c>
      <c r="L5" s="5" t="s">
        <v>52</v>
      </c>
      <c r="M5" s="5" t="s">
        <v>53</v>
      </c>
      <c r="N5" s="5" t="s">
        <v>54</v>
      </c>
      <c r="O5" s="20" t="s">
        <v>55</v>
      </c>
    </row>
    <row r="6" spans="1:31" ht="20.7" customHeight="1" x14ac:dyDescent="0.65">
      <c r="B6" s="4" t="s">
        <v>56</v>
      </c>
      <c r="C6" s="15">
        <v>800</v>
      </c>
      <c r="D6" s="15">
        <v>1000</v>
      </c>
      <c r="E6" s="15">
        <v>800</v>
      </c>
      <c r="F6" s="15">
        <v>700</v>
      </c>
      <c r="G6" s="15">
        <v>700</v>
      </c>
      <c r="H6" s="15">
        <v>200</v>
      </c>
      <c r="I6" s="15">
        <v>200</v>
      </c>
      <c r="J6" s="15">
        <v>300</v>
      </c>
      <c r="K6" s="15">
        <v>700</v>
      </c>
      <c r="L6" s="15">
        <v>800</v>
      </c>
      <c r="M6" s="15">
        <v>800</v>
      </c>
      <c r="N6" s="15">
        <v>500</v>
      </c>
      <c r="O6" s="2">
        <f>SUM(C6:N6)</f>
        <v>7500</v>
      </c>
    </row>
    <row r="7" spans="1:31" ht="20.7" customHeight="1" x14ac:dyDescent="0.65">
      <c r="B7" s="4" t="s">
        <v>57</v>
      </c>
      <c r="C7" s="15">
        <v>400</v>
      </c>
      <c r="D7" s="15">
        <v>0</v>
      </c>
      <c r="E7" s="15">
        <v>250</v>
      </c>
      <c r="F7" s="15">
        <v>1500</v>
      </c>
      <c r="G7" s="15">
        <v>700</v>
      </c>
      <c r="H7" s="15">
        <v>700</v>
      </c>
      <c r="I7" s="15">
        <v>200</v>
      </c>
      <c r="J7" s="15">
        <v>400</v>
      </c>
      <c r="K7" s="15">
        <v>700</v>
      </c>
      <c r="L7" s="15">
        <v>700</v>
      </c>
      <c r="M7" s="15">
        <v>900</v>
      </c>
      <c r="N7" s="15">
        <v>900</v>
      </c>
      <c r="O7" s="14">
        <f>SUM(C7:N7)</f>
        <v>7350</v>
      </c>
    </row>
    <row r="8" spans="1:31" ht="20.7" customHeight="1" x14ac:dyDescent="0.65">
      <c r="B8" s="21" t="s">
        <v>58</v>
      </c>
      <c r="C8" s="25">
        <f>IF(C5&gt;0,C6+C3,NA())</f>
        <v>900</v>
      </c>
      <c r="D8" s="25">
        <f t="shared" ref="D8:N8" si="0">IF(D5&gt;0,D6+C8,NA())</f>
        <v>1900</v>
      </c>
      <c r="E8" s="25">
        <f t="shared" si="0"/>
        <v>2700</v>
      </c>
      <c r="F8" s="25">
        <f t="shared" si="0"/>
        <v>3400</v>
      </c>
      <c r="G8" s="25">
        <f t="shared" si="0"/>
        <v>4100</v>
      </c>
      <c r="H8" s="25">
        <f t="shared" si="0"/>
        <v>4300</v>
      </c>
      <c r="I8" s="25">
        <f t="shared" si="0"/>
        <v>4500</v>
      </c>
      <c r="J8" s="25">
        <f t="shared" si="0"/>
        <v>4800</v>
      </c>
      <c r="K8" s="25">
        <f t="shared" si="0"/>
        <v>5500</v>
      </c>
      <c r="L8" s="25">
        <f t="shared" si="0"/>
        <v>6300</v>
      </c>
      <c r="M8" s="25">
        <f t="shared" si="0"/>
        <v>7100</v>
      </c>
      <c r="N8" s="25">
        <f t="shared" si="0"/>
        <v>7600</v>
      </c>
    </row>
    <row r="9" spans="1:31" ht="20.7" customHeight="1" x14ac:dyDescent="0.65">
      <c r="B9" s="22" t="s">
        <v>59</v>
      </c>
      <c r="C9" s="26">
        <f>IF(C5&gt;0,C7,NA())</f>
        <v>400</v>
      </c>
      <c r="D9" s="26">
        <f t="shared" ref="D9:N9" si="1">IF(D5&gt;0,D7+C9,NA())</f>
        <v>400</v>
      </c>
      <c r="E9" s="26">
        <f t="shared" si="1"/>
        <v>650</v>
      </c>
      <c r="F9" s="26">
        <f t="shared" si="1"/>
        <v>2150</v>
      </c>
      <c r="G9" s="26">
        <f t="shared" si="1"/>
        <v>2850</v>
      </c>
      <c r="H9" s="26">
        <f t="shared" si="1"/>
        <v>3550</v>
      </c>
      <c r="I9" s="26">
        <f t="shared" si="1"/>
        <v>3750</v>
      </c>
      <c r="J9" s="26">
        <f t="shared" si="1"/>
        <v>4150</v>
      </c>
      <c r="K9" s="26">
        <f t="shared" si="1"/>
        <v>4850</v>
      </c>
      <c r="L9" s="26">
        <f t="shared" si="1"/>
        <v>5550</v>
      </c>
      <c r="M9" s="26">
        <f t="shared" si="1"/>
        <v>6450</v>
      </c>
      <c r="N9" s="26">
        <f t="shared" si="1"/>
        <v>7350</v>
      </c>
      <c r="P9" s="6" t="s">
        <v>60</v>
      </c>
    </row>
    <row r="10" spans="1:31" ht="20.7" customHeight="1" x14ac:dyDescent="0.65">
      <c r="B10" s="23" t="s">
        <v>61</v>
      </c>
      <c r="C10" s="27">
        <f t="shared" ref="C10:N10" si="2">IFERROR(C8-C9,NA())</f>
        <v>500</v>
      </c>
      <c r="D10" s="27">
        <f t="shared" si="2"/>
        <v>1500</v>
      </c>
      <c r="E10" s="27">
        <f t="shared" si="2"/>
        <v>2050</v>
      </c>
      <c r="F10" s="27">
        <f t="shared" si="2"/>
        <v>1250</v>
      </c>
      <c r="G10" s="27">
        <f t="shared" si="2"/>
        <v>1250</v>
      </c>
      <c r="H10" s="27">
        <f t="shared" si="2"/>
        <v>750</v>
      </c>
      <c r="I10" s="27">
        <f t="shared" si="2"/>
        <v>750</v>
      </c>
      <c r="J10" s="27">
        <f t="shared" si="2"/>
        <v>650</v>
      </c>
      <c r="K10" s="27">
        <f t="shared" si="2"/>
        <v>650</v>
      </c>
      <c r="L10" s="27">
        <f t="shared" si="2"/>
        <v>750</v>
      </c>
      <c r="M10" s="27">
        <f t="shared" si="2"/>
        <v>650</v>
      </c>
      <c r="N10" s="27">
        <f t="shared" si="2"/>
        <v>250</v>
      </c>
      <c r="P10" s="18">
        <f>ROUND(_xlfn.AGGREGATE(1,2,C10:N10),1)</f>
        <v>916.7</v>
      </c>
    </row>
    <row r="11" spans="1:31" ht="27.65" customHeight="1" x14ac:dyDescent="0.65">
      <c r="B11" s="16" t="s">
        <v>62</v>
      </c>
      <c r="C11" s="17">
        <f t="shared" ref="C11:N11" si="3">IFERROR(ROUND(C10/C7*IF($B4="週単位",7,IF($B4="月単位",30,NA())),1),NA())</f>
        <v>37.5</v>
      </c>
      <c r="D11" s="17" t="e">
        <f t="shared" si="3"/>
        <v>#N/A</v>
      </c>
      <c r="E11" s="17">
        <f t="shared" si="3"/>
        <v>246</v>
      </c>
      <c r="F11" s="17">
        <f t="shared" si="3"/>
        <v>25</v>
      </c>
      <c r="G11" s="17">
        <f t="shared" si="3"/>
        <v>53.6</v>
      </c>
      <c r="H11" s="17">
        <f t="shared" si="3"/>
        <v>32.1</v>
      </c>
      <c r="I11" s="17">
        <f t="shared" si="3"/>
        <v>112.5</v>
      </c>
      <c r="J11" s="17">
        <f t="shared" si="3"/>
        <v>48.8</v>
      </c>
      <c r="K11" s="17">
        <f t="shared" si="3"/>
        <v>27.9</v>
      </c>
      <c r="L11" s="17">
        <f t="shared" si="3"/>
        <v>32.1</v>
      </c>
      <c r="M11" s="17">
        <f t="shared" si="3"/>
        <v>21.7</v>
      </c>
      <c r="N11" s="17">
        <f t="shared" si="3"/>
        <v>8.3000000000000007</v>
      </c>
      <c r="O11" s="24" t="s">
        <v>63</v>
      </c>
      <c r="P11" s="19">
        <f>ROUND(P10/O7*O5,1)</f>
        <v>45.5</v>
      </c>
    </row>
    <row r="12" spans="1:31" s="38" customFormat="1" ht="27.65" customHeight="1" x14ac:dyDescent="0.65">
      <c r="B12" s="40" t="s">
        <v>64</v>
      </c>
      <c r="C12" s="39" t="e">
        <f>IF(ISBLANK(C7),NA(),IF(C7=0,1,NA()))</f>
        <v>#N/A</v>
      </c>
      <c r="D12" s="39">
        <f t="shared" ref="D12:N12" si="4">IF(ISBLANK(D7),NA(),IF(D7=0,1,NA()))</f>
        <v>1</v>
      </c>
      <c r="E12" s="39" t="e">
        <f t="shared" si="4"/>
        <v>#N/A</v>
      </c>
      <c r="F12" s="39" t="e">
        <f t="shared" si="4"/>
        <v>#N/A</v>
      </c>
      <c r="G12" s="39" t="e">
        <f t="shared" si="4"/>
        <v>#N/A</v>
      </c>
      <c r="H12" s="39" t="e">
        <f t="shared" si="4"/>
        <v>#N/A</v>
      </c>
      <c r="I12" s="39" t="e">
        <f t="shared" si="4"/>
        <v>#N/A</v>
      </c>
      <c r="J12" s="39" t="e">
        <f t="shared" si="4"/>
        <v>#N/A</v>
      </c>
      <c r="K12" s="39" t="e">
        <f t="shared" si="4"/>
        <v>#N/A</v>
      </c>
      <c r="L12" s="39" t="e">
        <f t="shared" si="4"/>
        <v>#N/A</v>
      </c>
      <c r="M12" s="39" t="e">
        <f t="shared" si="4"/>
        <v>#N/A</v>
      </c>
      <c r="N12" s="39" t="e">
        <f t="shared" si="4"/>
        <v>#N/A</v>
      </c>
      <c r="O12" s="40"/>
      <c r="P12" s="41"/>
    </row>
    <row r="13" spans="1:31" ht="8.15" customHeight="1" x14ac:dyDescent="0.65"/>
    <row r="14" spans="1:31" ht="20.7" customHeight="1" x14ac:dyDescent="0.65">
      <c r="M14" s="28"/>
    </row>
    <row r="24" spans="2:16" ht="8.15" customHeight="1" x14ac:dyDescent="0.65"/>
    <row r="25" spans="2:16" ht="20.7" customHeight="1" x14ac:dyDescent="0.65">
      <c r="B25" s="2" t="s">
        <v>25</v>
      </c>
      <c r="C25" s="3"/>
      <c r="D25" s="9" t="s">
        <v>26</v>
      </c>
      <c r="E25" s="11" t="s">
        <v>65</v>
      </c>
      <c r="F25" s="10"/>
      <c r="G25" s="10"/>
      <c r="H25" s="10"/>
      <c r="I25" s="10"/>
    </row>
    <row r="26" spans="2:16" ht="20.7" customHeight="1" x14ac:dyDescent="0.65">
      <c r="B26" s="8" t="s">
        <v>66</v>
      </c>
      <c r="C26" s="7" t="s">
        <v>29</v>
      </c>
      <c r="D26" s="7" t="s">
        <v>30</v>
      </c>
      <c r="E26" s="7" t="s">
        <v>31</v>
      </c>
      <c r="F26" s="7" t="s">
        <v>32</v>
      </c>
      <c r="G26" s="7" t="s">
        <v>33</v>
      </c>
      <c r="H26" s="7" t="s">
        <v>34</v>
      </c>
      <c r="I26" s="7" t="s">
        <v>35</v>
      </c>
      <c r="J26" s="7" t="s">
        <v>36</v>
      </c>
      <c r="K26" s="7" t="s">
        <v>37</v>
      </c>
      <c r="L26" s="7" t="s">
        <v>38</v>
      </c>
      <c r="M26" s="7" t="s">
        <v>39</v>
      </c>
      <c r="N26" s="7" t="s">
        <v>40</v>
      </c>
      <c r="O26" s="6" t="s">
        <v>41</v>
      </c>
    </row>
    <row r="27" spans="2:16" ht="20.7" customHeight="1" x14ac:dyDescent="0.65">
      <c r="B27" s="4" t="s">
        <v>42</v>
      </c>
      <c r="C27" s="5" t="s">
        <v>67</v>
      </c>
      <c r="D27" s="5" t="s">
        <v>68</v>
      </c>
      <c r="E27" s="5" t="s">
        <v>69</v>
      </c>
      <c r="F27" s="5" t="s">
        <v>70</v>
      </c>
      <c r="G27" s="5" t="s">
        <v>71</v>
      </c>
      <c r="H27" s="5" t="s">
        <v>72</v>
      </c>
      <c r="I27" s="5" t="s">
        <v>73</v>
      </c>
      <c r="J27" s="5" t="s">
        <v>74</v>
      </c>
      <c r="K27" s="5" t="s">
        <v>75</v>
      </c>
      <c r="L27" s="5" t="s">
        <v>76</v>
      </c>
      <c r="M27" s="5"/>
      <c r="N27" s="5"/>
      <c r="O27" s="20">
        <f>COUNTA(C27:N27)*IF($B26="週単位",7,IF($B26="月単位",30,NA()))</f>
        <v>70</v>
      </c>
    </row>
    <row r="28" spans="2:16" ht="20.7" customHeight="1" x14ac:dyDescent="0.65">
      <c r="B28" s="4" t="s">
        <v>56</v>
      </c>
      <c r="C28" s="15">
        <v>50</v>
      </c>
      <c r="D28" s="35">
        <v>200</v>
      </c>
      <c r="E28" s="15">
        <v>100</v>
      </c>
      <c r="F28" s="15">
        <v>200</v>
      </c>
      <c r="G28" s="15">
        <v>200</v>
      </c>
      <c r="H28" s="15">
        <v>100</v>
      </c>
      <c r="I28" s="15"/>
      <c r="J28" s="15"/>
      <c r="K28" s="15"/>
      <c r="L28" s="15"/>
      <c r="M28" s="15"/>
      <c r="N28" s="15"/>
      <c r="O28" s="2">
        <f>SUM(C28:N28)</f>
        <v>850</v>
      </c>
    </row>
    <row r="29" spans="2:16" ht="20.7" customHeight="1" x14ac:dyDescent="0.65">
      <c r="B29" s="4" t="s">
        <v>57</v>
      </c>
      <c r="C29" s="15">
        <v>30</v>
      </c>
      <c r="D29" s="15">
        <v>100</v>
      </c>
      <c r="E29" s="15">
        <v>100</v>
      </c>
      <c r="F29" s="15">
        <v>120</v>
      </c>
      <c r="G29" s="15">
        <v>100</v>
      </c>
      <c r="H29" s="15">
        <v>60</v>
      </c>
      <c r="I29" s="15">
        <v>60</v>
      </c>
      <c r="J29" s="15">
        <v>0</v>
      </c>
      <c r="K29" s="15">
        <v>90</v>
      </c>
      <c r="L29" s="15">
        <v>190</v>
      </c>
      <c r="M29" s="15"/>
      <c r="N29" s="15"/>
      <c r="O29" s="14">
        <f>SUM(C29:N29)</f>
        <v>850</v>
      </c>
    </row>
    <row r="30" spans="2:16" ht="20.7" customHeight="1" x14ac:dyDescent="0.65">
      <c r="B30" s="21" t="s">
        <v>58</v>
      </c>
      <c r="C30" s="25">
        <f>IF(C27&gt;0,C28+C25,NA())</f>
        <v>50</v>
      </c>
      <c r="D30" s="25">
        <f t="shared" ref="D30:N30" si="5">IF(D27&gt;0,D28+C30,NA())</f>
        <v>250</v>
      </c>
      <c r="E30" s="25">
        <f t="shared" si="5"/>
        <v>350</v>
      </c>
      <c r="F30" s="25">
        <f t="shared" si="5"/>
        <v>550</v>
      </c>
      <c r="G30" s="25">
        <f t="shared" si="5"/>
        <v>750</v>
      </c>
      <c r="H30" s="25">
        <f t="shared" si="5"/>
        <v>850</v>
      </c>
      <c r="I30" s="25">
        <f t="shared" si="5"/>
        <v>850</v>
      </c>
      <c r="J30" s="25">
        <f t="shared" si="5"/>
        <v>850</v>
      </c>
      <c r="K30" s="25">
        <f t="shared" si="5"/>
        <v>850</v>
      </c>
      <c r="L30" s="25">
        <f t="shared" si="5"/>
        <v>850</v>
      </c>
      <c r="M30" s="25" t="e">
        <f t="shared" si="5"/>
        <v>#N/A</v>
      </c>
      <c r="N30" s="25" t="e">
        <f t="shared" si="5"/>
        <v>#N/A</v>
      </c>
    </row>
    <row r="31" spans="2:16" ht="20.7" customHeight="1" x14ac:dyDescent="0.65">
      <c r="B31" s="22" t="s">
        <v>59</v>
      </c>
      <c r="C31" s="26">
        <f>IF(C27&gt;0,C29,NA())</f>
        <v>30</v>
      </c>
      <c r="D31" s="26">
        <f t="shared" ref="D31:N31" si="6">IF(D27&gt;0,D29+C31,NA())</f>
        <v>130</v>
      </c>
      <c r="E31" s="26">
        <f t="shared" si="6"/>
        <v>230</v>
      </c>
      <c r="F31" s="26">
        <f t="shared" si="6"/>
        <v>350</v>
      </c>
      <c r="G31" s="26">
        <f t="shared" si="6"/>
        <v>450</v>
      </c>
      <c r="H31" s="26">
        <f t="shared" si="6"/>
        <v>510</v>
      </c>
      <c r="I31" s="26">
        <f t="shared" si="6"/>
        <v>570</v>
      </c>
      <c r="J31" s="26">
        <f t="shared" si="6"/>
        <v>570</v>
      </c>
      <c r="K31" s="26">
        <f t="shared" si="6"/>
        <v>660</v>
      </c>
      <c r="L31" s="26">
        <f t="shared" si="6"/>
        <v>850</v>
      </c>
      <c r="M31" s="26" t="e">
        <f t="shared" si="6"/>
        <v>#N/A</v>
      </c>
      <c r="N31" s="26" t="e">
        <f t="shared" si="6"/>
        <v>#N/A</v>
      </c>
      <c r="P31" s="6" t="s">
        <v>60</v>
      </c>
    </row>
    <row r="32" spans="2:16" ht="20.7" customHeight="1" x14ac:dyDescent="0.65">
      <c r="B32" s="23" t="s">
        <v>61</v>
      </c>
      <c r="C32" s="27">
        <f t="shared" ref="C32:N32" si="7">IFERROR(C30-C31,NA())</f>
        <v>20</v>
      </c>
      <c r="D32" s="27">
        <f t="shared" si="7"/>
        <v>120</v>
      </c>
      <c r="E32" s="27">
        <f t="shared" si="7"/>
        <v>120</v>
      </c>
      <c r="F32" s="27">
        <f t="shared" si="7"/>
        <v>200</v>
      </c>
      <c r="G32" s="27">
        <f t="shared" si="7"/>
        <v>300</v>
      </c>
      <c r="H32" s="27">
        <f t="shared" si="7"/>
        <v>340</v>
      </c>
      <c r="I32" s="27">
        <f t="shared" si="7"/>
        <v>280</v>
      </c>
      <c r="J32" s="27">
        <f t="shared" si="7"/>
        <v>280</v>
      </c>
      <c r="K32" s="27">
        <f t="shared" si="7"/>
        <v>190</v>
      </c>
      <c r="L32" s="27">
        <f t="shared" si="7"/>
        <v>0</v>
      </c>
      <c r="M32" s="27" t="e">
        <f t="shared" si="7"/>
        <v>#N/A</v>
      </c>
      <c r="N32" s="27" t="e">
        <f t="shared" si="7"/>
        <v>#N/A</v>
      </c>
      <c r="P32" s="18">
        <f>ROUND(_xlfn.AGGREGATE(1,2,C32:N32),1)</f>
        <v>185</v>
      </c>
    </row>
    <row r="33" spans="2:16" ht="27.65" customHeight="1" x14ac:dyDescent="0.65">
      <c r="B33" s="16" t="s">
        <v>62</v>
      </c>
      <c r="C33" s="17">
        <f t="shared" ref="C33:N33" si="8">IFERROR(ROUND(C32/C29*IF($B26="週単位",7,IF($B26="月単位",30,NA())),1),NA())</f>
        <v>4.7</v>
      </c>
      <c r="D33" s="17">
        <f t="shared" si="8"/>
        <v>8.4</v>
      </c>
      <c r="E33" s="17">
        <f t="shared" si="8"/>
        <v>8.4</v>
      </c>
      <c r="F33" s="17">
        <f t="shared" si="8"/>
        <v>11.7</v>
      </c>
      <c r="G33" s="17">
        <f t="shared" si="8"/>
        <v>21</v>
      </c>
      <c r="H33" s="17">
        <f t="shared" si="8"/>
        <v>39.700000000000003</v>
      </c>
      <c r="I33" s="17">
        <f t="shared" si="8"/>
        <v>32.700000000000003</v>
      </c>
      <c r="J33" s="17" t="e">
        <f t="shared" si="8"/>
        <v>#N/A</v>
      </c>
      <c r="K33" s="17">
        <f t="shared" si="8"/>
        <v>14.8</v>
      </c>
      <c r="L33" s="17">
        <f t="shared" si="8"/>
        <v>0</v>
      </c>
      <c r="M33" s="17" t="e">
        <f t="shared" si="8"/>
        <v>#N/A</v>
      </c>
      <c r="N33" s="17" t="e">
        <f t="shared" si="8"/>
        <v>#N/A</v>
      </c>
      <c r="O33" s="24" t="s">
        <v>63</v>
      </c>
      <c r="P33" s="19">
        <f>ROUND(P32/O29*O27,1)</f>
        <v>15.2</v>
      </c>
    </row>
    <row r="34" spans="2:16" s="38" customFormat="1" ht="27.65" customHeight="1" x14ac:dyDescent="0.65">
      <c r="B34" s="40" t="s">
        <v>64</v>
      </c>
      <c r="C34" s="39" t="e">
        <f>IF(ISBLANK(C29),NA(),IF(C29=0,1,NA()))</f>
        <v>#N/A</v>
      </c>
      <c r="D34" s="39" t="e">
        <f t="shared" ref="D34:N34" si="9">IF(ISBLANK(D29),NA(),IF(D29=0,1,NA()))</f>
        <v>#N/A</v>
      </c>
      <c r="E34" s="39" t="e">
        <f t="shared" si="9"/>
        <v>#N/A</v>
      </c>
      <c r="F34" s="39" t="e">
        <f t="shared" si="9"/>
        <v>#N/A</v>
      </c>
      <c r="G34" s="39" t="e">
        <f t="shared" si="9"/>
        <v>#N/A</v>
      </c>
      <c r="H34" s="39" t="e">
        <f t="shared" si="9"/>
        <v>#N/A</v>
      </c>
      <c r="I34" s="39" t="e">
        <f t="shared" si="9"/>
        <v>#N/A</v>
      </c>
      <c r="J34" s="39">
        <f t="shared" si="9"/>
        <v>1</v>
      </c>
      <c r="K34" s="39" t="e">
        <f t="shared" si="9"/>
        <v>#N/A</v>
      </c>
      <c r="L34" s="39" t="e">
        <f t="shared" si="9"/>
        <v>#N/A</v>
      </c>
      <c r="M34" s="39" t="e">
        <f t="shared" si="9"/>
        <v>#N/A</v>
      </c>
      <c r="N34" s="39" t="e">
        <f t="shared" si="9"/>
        <v>#N/A</v>
      </c>
      <c r="O34" s="40"/>
      <c r="P34" s="41"/>
    </row>
    <row r="35" spans="2:16" ht="8.15" customHeight="1" x14ac:dyDescent="0.65"/>
    <row r="36" spans="2:16" ht="20.7" customHeight="1" x14ac:dyDescent="0.65">
      <c r="M36" s="28"/>
    </row>
  </sheetData>
  <phoneticPr fontId="2"/>
  <conditionalFormatting sqref="B3:P73">
    <cfRule type="expression" dxfId="0" priority="1">
      <formula>ISNA(B3)</formula>
    </cfRule>
  </conditionalFormatting>
  <dataValidations count="1">
    <dataValidation type="list" allowBlank="1" showInputMessage="1" showErrorMessage="1" sqref="B4 B26" xr:uid="{243A2D20-E023-453C-AD36-586EF3E2E3EB}">
      <formula1>"週単位,月単位"</formula1>
    </dataValidation>
  </dataValidations>
  <printOptions horizontalCentered="1"/>
  <pageMargins left="0.43307086614173229" right="0.43307086614173229" top="0.55118110236220474" bottom="0.35433070866141736" header="0.31496062992125984" footer="0.31496062992125984"/>
  <pageSetup paperSize="9" scale="5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5FDADD012C49C46A62B1B45C8993273" ma:contentTypeVersion="16" ma:contentTypeDescription="新しいドキュメントを作成します。" ma:contentTypeScope="" ma:versionID="80a4a1d6544fd5ba5d1b228e407fe399">
  <xsd:schema xmlns:xsd="http://www.w3.org/2001/XMLSchema" xmlns:xs="http://www.w3.org/2001/XMLSchema" xmlns:p="http://schemas.microsoft.com/office/2006/metadata/properties" xmlns:ns2="b2ba988f-11f2-4766-a97a-d955e154a7e0" xmlns:ns3="ea914611-a832-445e-9a21-a8357fefd8f1" targetNamespace="http://schemas.microsoft.com/office/2006/metadata/properties" ma:root="true" ma:fieldsID="848f1d048b53153681e25c1551847376" ns2:_="" ns3:_="">
    <xsd:import namespace="b2ba988f-11f2-4766-a97a-d955e154a7e0"/>
    <xsd:import namespace="ea914611-a832-445e-9a21-a8357fefd8f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ba988f-11f2-4766-a97a-d955e154a7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914611-a832-445e-9a21-a8357fefd8f1"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476f7882-2812-4555-8f5a-c177df003d9f}" ma:internalName="TaxCatchAll" ma:showField="CatchAllData" ma:web="ea914611-a832-445e-9a21-a8357fefd8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ba988f-11f2-4766-a97a-d955e154a7e0">
      <Terms xmlns="http://schemas.microsoft.com/office/infopath/2007/PartnerControls"/>
    </lcf76f155ced4ddcb4097134ff3c332f>
    <TaxCatchAll xmlns="ea914611-a832-445e-9a21-a8357fefd8f1" xsi:nil="true"/>
  </documentManagement>
</p:properties>
</file>

<file path=customXml/itemProps1.xml><?xml version="1.0" encoding="utf-8"?>
<ds:datastoreItem xmlns:ds="http://schemas.openxmlformats.org/officeDocument/2006/customXml" ds:itemID="{2CC95F56-ECCC-41DE-B227-79E98FE998EC}">
  <ds:schemaRefs>
    <ds:schemaRef ds:uri="http://schemas.microsoft.com/sharepoint/v3/contenttype/forms"/>
  </ds:schemaRefs>
</ds:datastoreItem>
</file>

<file path=customXml/itemProps2.xml><?xml version="1.0" encoding="utf-8"?>
<ds:datastoreItem xmlns:ds="http://schemas.openxmlformats.org/officeDocument/2006/customXml" ds:itemID="{9C1B5F9C-F367-400A-94AE-6A6421D8E0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ba988f-11f2-4766-a97a-d955e154a7e0"/>
    <ds:schemaRef ds:uri="ea914611-a832-445e-9a21-a8357fefd8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A5545-7FFE-4285-BDEF-54BBDC65366F}">
  <ds:schemaRefs>
    <ds:schemaRef ds:uri="http://www.w3.org/XML/1998/namespace"/>
    <ds:schemaRef ds:uri="http://purl.org/dc/terms/"/>
    <ds:schemaRef ds:uri="http://purl.org/dc/elements/1.1/"/>
    <ds:schemaRef ds:uri="http://purl.org/dc/dcmitype/"/>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ea914611-a832-445e-9a21-a8357fefd8f1"/>
    <ds:schemaRef ds:uri="b2ba988f-11f2-4766-a97a-d955e154a7e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考え方</vt:lpstr>
      <vt:lpstr>使い方</vt:lpstr>
      <vt:lpstr>入力様式</vt:lpstr>
      <vt:lpstr>入力例</vt:lpstr>
      <vt:lpstr>考え方!Print_Area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ICT林業推進室　大萱 直花</dc:creator>
  <cp:keywords/>
  <dc:description/>
  <cp:lastModifiedBy>ICT林業推進室　大萱 直花</cp:lastModifiedBy>
  <cp:revision/>
  <dcterms:created xsi:type="dcterms:W3CDTF">2026-01-09T02:54:40Z</dcterms:created>
  <dcterms:modified xsi:type="dcterms:W3CDTF">2026-03-13T00:30:42Z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0x010100C5FDADD012C49C46A62B1B45C8993273</vt:lpwstr>
  </property>
  <property fmtid="{D5CDD505-2E9C-101B-9397-08002B2CF9AE}" pid="3" name="MediaServiceImageTags">
    <vt:lpwstr/>
  </property>
</Properties>
</file>