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/>
  <xr:revisionPtr revIDLastSave="0" documentId="13_ncr:1_{323B35E1-4078-4FEE-AFC2-AC937D8695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納品数" sheetId="3" r:id="rId1"/>
    <sheet name="住所" sheetId="4" r:id="rId2"/>
    <sheet name="経費① (2)" sheetId="14" state="hidden" r:id="rId3"/>
  </sheets>
  <definedNames>
    <definedName name="_xlnm._FilterDatabase" localSheetId="2" hidden="1">'経費① (2)'!$A$5:$M$28</definedName>
    <definedName name="_xlnm._FilterDatabase" localSheetId="1" hidden="1">住所!$A$1:$E$20</definedName>
    <definedName name="_xlnm.Print_Area" localSheetId="2">'経費① (2)'!$A$1:$M$36</definedName>
    <definedName name="_xlnm.Print_Area" localSheetId="1">住所!$A$1:$E$20</definedName>
    <definedName name="_xlnm.Print_Area" localSheetId="0">納品数!$A$1:$Z$61</definedName>
    <definedName name="_xlnm.Print_Titles" localSheetId="1">住所!$1:$2</definedName>
    <definedName name="_xlnm.Print_Titles" localSheetId="0">納品数!$1:$3</definedName>
    <definedName name="区分コード">#REF!</definedName>
    <definedName name="経費科目">#REF!</definedName>
    <definedName name="経費科目_コード">#REF!</definedName>
    <definedName name="経費科目_略称">#REF!</definedName>
    <definedName name="項">#REF!</definedName>
    <definedName name="細分">#REF!</definedName>
    <definedName name="整列">#REF!</definedName>
    <definedName name="単位">#REF!</definedName>
    <definedName name="担当">#REF!</definedName>
    <definedName name="適合項目">#REF!</definedName>
    <definedName name="内訳書">#REF!</definedName>
    <definedName name="納品数">納品数!#REF!</definedName>
    <definedName name="名称">#REF!</definedName>
    <definedName name="目">#REF!</definedName>
    <definedName name="略称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14" l="1"/>
  <c r="O35" i="14"/>
  <c r="O34" i="14"/>
  <c r="O33" i="14"/>
  <c r="O32" i="14"/>
  <c r="L32" i="14"/>
  <c r="E28" i="14"/>
  <c r="I28" i="14" s="1"/>
  <c r="P28" i="14" s="1"/>
  <c r="D28" i="14"/>
  <c r="C28" i="14"/>
  <c r="B28" i="14"/>
  <c r="E27" i="14"/>
  <c r="H27" i="14" s="1"/>
  <c r="D27" i="14"/>
  <c r="C27" i="14"/>
  <c r="B27" i="14"/>
  <c r="E26" i="14"/>
  <c r="I26" i="14" s="1"/>
  <c r="D26" i="14"/>
  <c r="C26" i="14"/>
  <c r="B26" i="14"/>
  <c r="E25" i="14"/>
  <c r="H25" i="14" s="1"/>
  <c r="D25" i="14"/>
  <c r="C25" i="14"/>
  <c r="B25" i="14"/>
  <c r="E24" i="14"/>
  <c r="I24" i="14" s="1"/>
  <c r="P24" i="14" s="1"/>
  <c r="D24" i="14"/>
  <c r="C24" i="14"/>
  <c r="B24" i="14"/>
  <c r="E23" i="14"/>
  <c r="H23" i="14" s="1"/>
  <c r="D23" i="14"/>
  <c r="C23" i="14"/>
  <c r="B23" i="14"/>
  <c r="E22" i="14"/>
  <c r="I22" i="14" s="1"/>
  <c r="D22" i="14"/>
  <c r="C22" i="14"/>
  <c r="B22" i="14"/>
  <c r="E21" i="14"/>
  <c r="H21" i="14" s="1"/>
  <c r="D21" i="14"/>
  <c r="C21" i="14"/>
  <c r="B21" i="14"/>
  <c r="E20" i="14"/>
  <c r="I20" i="14" s="1"/>
  <c r="P20" i="14" s="1"/>
  <c r="D20" i="14"/>
  <c r="C20" i="14"/>
  <c r="B20" i="14"/>
  <c r="E19" i="14"/>
  <c r="H19" i="14" s="1"/>
  <c r="D19" i="14"/>
  <c r="C19" i="14"/>
  <c r="B19" i="14"/>
  <c r="E18" i="14"/>
  <c r="I18" i="14" s="1"/>
  <c r="P18" i="14" s="1"/>
  <c r="D18" i="14"/>
  <c r="C18" i="14"/>
  <c r="B18" i="14"/>
  <c r="E17" i="14"/>
  <c r="H17" i="14" s="1"/>
  <c r="D17" i="14"/>
  <c r="C17" i="14"/>
  <c r="B17" i="14"/>
  <c r="E16" i="14"/>
  <c r="I16" i="14" s="1"/>
  <c r="P16" i="14" s="1"/>
  <c r="D16" i="14"/>
  <c r="C16" i="14"/>
  <c r="B16" i="14"/>
  <c r="E15" i="14"/>
  <c r="H15" i="14" s="1"/>
  <c r="D15" i="14"/>
  <c r="C15" i="14"/>
  <c r="B15" i="14"/>
  <c r="E14" i="14"/>
  <c r="I14" i="14" s="1"/>
  <c r="P14" i="14" s="1"/>
  <c r="D14" i="14"/>
  <c r="C14" i="14"/>
  <c r="B14" i="14"/>
  <c r="E13" i="14"/>
  <c r="H13" i="14" s="1"/>
  <c r="D13" i="14"/>
  <c r="C13" i="14"/>
  <c r="B13" i="14"/>
  <c r="E12" i="14"/>
  <c r="I12" i="14" s="1"/>
  <c r="P12" i="14" s="1"/>
  <c r="D12" i="14"/>
  <c r="C12" i="14"/>
  <c r="B12" i="14"/>
  <c r="E11" i="14"/>
  <c r="H11" i="14" s="1"/>
  <c r="D11" i="14"/>
  <c r="C11" i="14"/>
  <c r="B11" i="14"/>
  <c r="E10" i="14"/>
  <c r="I10" i="14" s="1"/>
  <c r="P10" i="14" s="1"/>
  <c r="D10" i="14"/>
  <c r="C10" i="14"/>
  <c r="B10" i="14"/>
  <c r="E9" i="14"/>
  <c r="H9" i="14" s="1"/>
  <c r="D9" i="14"/>
  <c r="C9" i="14"/>
  <c r="B9" i="14"/>
  <c r="E8" i="14"/>
  <c r="I8" i="14" s="1"/>
  <c r="P8" i="14" s="1"/>
  <c r="D8" i="14"/>
  <c r="C8" i="14"/>
  <c r="B8" i="14"/>
  <c r="E7" i="14"/>
  <c r="C7" i="14"/>
  <c r="B7" i="14"/>
  <c r="E6" i="14"/>
  <c r="I6" i="14" s="1"/>
  <c r="P6" i="14" s="1"/>
  <c r="D6" i="14"/>
  <c r="C6" i="14"/>
  <c r="B6" i="14"/>
  <c r="O7" i="14" l="1"/>
  <c r="G8" i="14"/>
  <c r="G12" i="14"/>
  <c r="G6" i="14"/>
  <c r="G28" i="14"/>
  <c r="G22" i="14"/>
  <c r="G16" i="14"/>
  <c r="O16" i="14"/>
  <c r="O12" i="14"/>
  <c r="G20" i="14"/>
  <c r="O28" i="14"/>
  <c r="O20" i="14"/>
  <c r="O8" i="14"/>
  <c r="G14" i="14"/>
  <c r="G24" i="14"/>
  <c r="G10" i="14"/>
  <c r="O14" i="14"/>
  <c r="G18" i="14"/>
  <c r="O22" i="14"/>
  <c r="G26" i="14"/>
  <c r="O6" i="14"/>
  <c r="O24" i="14"/>
  <c r="O10" i="14"/>
  <c r="O18" i="14"/>
  <c r="O26" i="14"/>
  <c r="H7" i="14"/>
  <c r="H6" i="14"/>
  <c r="H8" i="14"/>
  <c r="O9" i="14"/>
  <c r="H10" i="14"/>
  <c r="O11" i="14"/>
  <c r="H12" i="14"/>
  <c r="O13" i="14"/>
  <c r="H14" i="14"/>
  <c r="O15" i="14"/>
  <c r="H16" i="14"/>
  <c r="O17" i="14"/>
  <c r="H18" i="14"/>
  <c r="O19" i="14"/>
  <c r="H20" i="14"/>
  <c r="O21" i="14"/>
  <c r="H22" i="14"/>
  <c r="O23" i="14"/>
  <c r="H24" i="14"/>
  <c r="O25" i="14"/>
  <c r="H26" i="14"/>
  <c r="O27" i="14"/>
  <c r="H28" i="14"/>
  <c r="I7" i="14"/>
  <c r="P7" i="14" s="1"/>
  <c r="I9" i="14"/>
  <c r="P9" i="14" s="1"/>
  <c r="I11" i="14"/>
  <c r="P11" i="14" s="1"/>
  <c r="I13" i="14"/>
  <c r="P13" i="14" s="1"/>
  <c r="I15" i="14"/>
  <c r="P15" i="14" s="1"/>
  <c r="I17" i="14"/>
  <c r="P17" i="14" s="1"/>
  <c r="I19" i="14"/>
  <c r="P19" i="14" s="1"/>
  <c r="I21" i="14"/>
  <c r="P21" i="14" s="1"/>
  <c r="P22" i="14"/>
  <c r="I23" i="14"/>
  <c r="P23" i="14" s="1"/>
  <c r="I25" i="14"/>
  <c r="P25" i="14" s="1"/>
  <c r="P26" i="14"/>
  <c r="I27" i="14"/>
  <c r="P27" i="14" s="1"/>
  <c r="G7" i="14"/>
  <c r="G9" i="14"/>
  <c r="G11" i="14"/>
  <c r="G13" i="14"/>
  <c r="G15" i="14"/>
  <c r="G17" i="14"/>
  <c r="G19" i="14"/>
  <c r="G21" i="14"/>
  <c r="G23" i="14"/>
  <c r="G25" i="14"/>
  <c r="G27" i="14"/>
  <c r="F23" i="14"/>
  <c r="F22" i="14" l="1"/>
  <c r="F21" i="14"/>
  <c r="F20" i="14"/>
  <c r="F19" i="14"/>
  <c r="F18" i="14"/>
  <c r="F17" i="14"/>
  <c r="F16" i="14"/>
  <c r="F15" i="14"/>
  <c r="F14" i="14"/>
  <c r="F13" i="14"/>
  <c r="F12" i="14"/>
  <c r="F11" i="14"/>
  <c r="F10" i="14"/>
  <c r="F9" i="14"/>
  <c r="F8" i="14"/>
  <c r="F7" i="14"/>
  <c r="F6" i="14"/>
  <c r="F24" i="14" l="1"/>
  <c r="F25" i="14"/>
  <c r="F26" i="14"/>
  <c r="F27" i="14"/>
  <c r="F28" i="14"/>
  <c r="L20" i="14" l="1"/>
  <c r="L28" i="14"/>
  <c r="L17" i="14"/>
  <c r="L25" i="14"/>
  <c r="L14" i="14"/>
  <c r="L18" i="14"/>
  <c r="L22" i="14"/>
  <c r="L11" i="14"/>
  <c r="L26" i="14"/>
  <c r="L10" i="14"/>
  <c r="L19" i="14"/>
  <c r="L15" i="14"/>
  <c r="L27" i="14"/>
  <c r="L16" i="14"/>
  <c r="L13" i="14"/>
  <c r="L23" i="14"/>
  <c r="L24" i="14"/>
  <c r="L21" i="14"/>
  <c r="L12" i="14"/>
  <c r="A1" i="14" l="1"/>
  <c r="J21" i="14"/>
  <c r="J27" i="14"/>
  <c r="J16" i="14"/>
  <c r="J20" i="14"/>
  <c r="J14" i="14"/>
  <c r="J6" i="14"/>
  <c r="J18" i="14"/>
  <c r="J17" i="14"/>
  <c r="J28" i="14"/>
  <c r="J10" i="14"/>
  <c r="J24" i="14"/>
  <c r="J13" i="14"/>
  <c r="J22" i="14"/>
  <c r="J9" i="14"/>
  <c r="J11" i="14"/>
  <c r="J23" i="14"/>
  <c r="J7" i="14"/>
  <c r="J8" i="14"/>
  <c r="J15" i="14" l="1"/>
  <c r="J25" i="14"/>
  <c r="J12" i="14"/>
  <c r="J26" i="14"/>
  <c r="J19" i="14"/>
  <c r="K21" i="14" l="1"/>
  <c r="K6" i="14"/>
  <c r="K10" i="14"/>
  <c r="K22" i="14"/>
  <c r="K7" i="14"/>
  <c r="K8" i="14"/>
  <c r="K27" i="14"/>
  <c r="K18" i="14"/>
  <c r="K24" i="14"/>
  <c r="K9" i="14"/>
  <c r="K17" i="14"/>
  <c r="K11" i="14"/>
  <c r="K20" i="14"/>
  <c r="K14" i="14"/>
  <c r="K28" i="14"/>
  <c r="K13" i="14"/>
  <c r="K23" i="14"/>
  <c r="K16" i="14"/>
  <c r="I2" i="14"/>
  <c r="M16" i="14" l="1"/>
  <c r="M27" i="14"/>
  <c r="M7" i="14"/>
  <c r="M22" i="14"/>
  <c r="M23" i="14"/>
  <c r="G35" i="14" s="1"/>
  <c r="M13" i="14"/>
  <c r="M14" i="14"/>
  <c r="M10" i="14"/>
  <c r="M28" i="14"/>
  <c r="M9" i="14"/>
  <c r="M18" i="14"/>
  <c r="M6" i="14"/>
  <c r="G34" i="14"/>
  <c r="K12" i="14"/>
  <c r="K26" i="14"/>
  <c r="K15" i="14"/>
  <c r="K25" i="14"/>
  <c r="K19" i="14"/>
  <c r="M24" i="14" l="1"/>
  <c r="M21" i="14"/>
  <c r="M8" i="14"/>
  <c r="M20" i="14"/>
  <c r="M11" i="14"/>
  <c r="M17" i="14"/>
  <c r="M26" i="14"/>
  <c r="M19" i="14" l="1"/>
  <c r="M12" i="14"/>
  <c r="G33" i="14" s="1"/>
  <c r="M25" i="14"/>
  <c r="M15" i="14"/>
  <c r="G32" i="14" l="1"/>
  <c r="G36" i="14" s="1"/>
  <c r="H36" i="14" s="1"/>
  <c r="J2" i="14"/>
</calcChain>
</file>

<file path=xl/sharedStrings.xml><?xml version="1.0" encoding="utf-8"?>
<sst xmlns="http://schemas.openxmlformats.org/spreadsheetml/2006/main" count="509" uniqueCount="228">
  <si>
    <t>担当</t>
    <rPh sb="0" eb="2">
      <t>タントウ</t>
    </rPh>
    <phoneticPr fontId="5"/>
  </si>
  <si>
    <t>総務課</t>
    <rPh sb="0" eb="3">
      <t>ソウムカ</t>
    </rPh>
    <phoneticPr fontId="5"/>
  </si>
  <si>
    <t>治山課</t>
    <rPh sb="0" eb="3">
      <t>チサンカ</t>
    </rPh>
    <phoneticPr fontId="5"/>
  </si>
  <si>
    <t>資源活用課</t>
    <rPh sb="0" eb="2">
      <t>シゲン</t>
    </rPh>
    <rPh sb="2" eb="4">
      <t>カツヨウ</t>
    </rPh>
    <rPh sb="4" eb="5">
      <t>カ</t>
    </rPh>
    <phoneticPr fontId="5"/>
  </si>
  <si>
    <t>産物_業庁費（販売）消耗</t>
  </si>
  <si>
    <t>環境保全_育林（事業諸費・物品</t>
  </si>
  <si>
    <t>治山工事諸費_工雑（備品</t>
  </si>
  <si>
    <t>治山工事諸費_工雑（消耗</t>
  </si>
  <si>
    <t>品　　名</t>
    <rPh sb="0" eb="1">
      <t>ヒン</t>
    </rPh>
    <rPh sb="3" eb="4">
      <t>メイ</t>
    </rPh>
    <phoneticPr fontId="6"/>
  </si>
  <si>
    <t>消費税</t>
  </si>
  <si>
    <t>№</t>
  </si>
  <si>
    <t>合計</t>
    <rPh sb="0" eb="2">
      <t>ゴウケイ</t>
    </rPh>
    <phoneticPr fontId="6"/>
  </si>
  <si>
    <t>税込合計</t>
  </si>
  <si>
    <t>所　在　地</t>
    <rPh sb="0" eb="1">
      <t>トコロ</t>
    </rPh>
    <rPh sb="2" eb="3">
      <t>ザイ</t>
    </rPh>
    <rPh sb="4" eb="5">
      <t>チ</t>
    </rPh>
    <phoneticPr fontId="13"/>
  </si>
  <si>
    <t>郵便番号</t>
    <rPh sb="0" eb="2">
      <t>ユウビン</t>
    </rPh>
    <rPh sb="2" eb="4">
      <t>バンゴウ</t>
    </rPh>
    <phoneticPr fontId="13"/>
  </si>
  <si>
    <t>電話番号</t>
    <rPh sb="0" eb="2">
      <t>デンワ</t>
    </rPh>
    <rPh sb="2" eb="4">
      <t>バンゴウ</t>
    </rPh>
    <phoneticPr fontId="13"/>
  </si>
  <si>
    <t>富山森林管理署</t>
    <rPh sb="0" eb="2">
      <t>トヤマ</t>
    </rPh>
    <rPh sb="2" eb="4">
      <t>シンリン</t>
    </rPh>
    <rPh sb="4" eb="7">
      <t>カンリショ</t>
    </rPh>
    <phoneticPr fontId="13"/>
  </si>
  <si>
    <t>富山県富山市黒崎字塚田割５９１－２</t>
    <rPh sb="0" eb="3">
      <t>トヤマケン</t>
    </rPh>
    <rPh sb="3" eb="6">
      <t>トヤマシ</t>
    </rPh>
    <rPh sb="6" eb="8">
      <t>クロサキ</t>
    </rPh>
    <rPh sb="8" eb="9">
      <t>アザ</t>
    </rPh>
    <rPh sb="9" eb="11">
      <t>ツカダ</t>
    </rPh>
    <rPh sb="11" eb="12">
      <t>ワリ</t>
    </rPh>
    <phoneticPr fontId="13"/>
  </si>
  <si>
    <t>９３９－８２１４</t>
  </si>
  <si>
    <t>０５０－３１６０－６０８０</t>
  </si>
  <si>
    <t>北信森林管理署</t>
  </si>
  <si>
    <t>長野県飯山市大字飯山１０９０－１</t>
    <rPh sb="0" eb="3">
      <t>ナガノケン</t>
    </rPh>
    <rPh sb="6" eb="8">
      <t>オオアザ</t>
    </rPh>
    <rPh sb="8" eb="10">
      <t>イイヤマ</t>
    </rPh>
    <phoneticPr fontId="13"/>
  </si>
  <si>
    <t>３８９－２２５３</t>
  </si>
  <si>
    <t>０５０－３１６０－６０４５</t>
  </si>
  <si>
    <t>中信森林管理署</t>
  </si>
  <si>
    <t>長野県松本市島立１２５６－１</t>
    <rPh sb="0" eb="3">
      <t>ナガノケン</t>
    </rPh>
    <phoneticPr fontId="13"/>
  </si>
  <si>
    <t>３９０－０８５２</t>
  </si>
  <si>
    <t>０５０－３１６０－６０５０</t>
  </si>
  <si>
    <t>３８４－０３０１</t>
  </si>
  <si>
    <t>０５０－３１６０－６０５５</t>
  </si>
  <si>
    <t>南信森林管理署</t>
  </si>
  <si>
    <t>長野県伊那市山寺１４９９－１</t>
    <rPh sb="0" eb="3">
      <t>ナガノケン</t>
    </rPh>
    <rPh sb="6" eb="7">
      <t>ヤマ</t>
    </rPh>
    <rPh sb="7" eb="8">
      <t>テラ</t>
    </rPh>
    <phoneticPr fontId="13"/>
  </si>
  <si>
    <t>３９６－００２３</t>
  </si>
  <si>
    <t>０５０－３１６０－６０６０</t>
  </si>
  <si>
    <t>木曽森林管理署</t>
  </si>
  <si>
    <t>長野県木曽郡上松町正島町１－４</t>
    <rPh sb="0" eb="3">
      <t>ナガノケン</t>
    </rPh>
    <phoneticPr fontId="13"/>
  </si>
  <si>
    <t>３９９－５６０４</t>
  </si>
  <si>
    <t>０５０－３１６０－６０６５</t>
  </si>
  <si>
    <t>長野県木曽郡南木曽町読書３６５０－２</t>
    <rPh sb="0" eb="3">
      <t>ナガノケン</t>
    </rPh>
    <rPh sb="3" eb="6">
      <t>キソグン</t>
    </rPh>
    <rPh sb="6" eb="10">
      <t>ナギソマチ</t>
    </rPh>
    <rPh sb="10" eb="11">
      <t>ヨ</t>
    </rPh>
    <rPh sb="11" eb="12">
      <t>カ</t>
    </rPh>
    <phoneticPr fontId="13"/>
  </si>
  <si>
    <t>３９９－５３０１</t>
  </si>
  <si>
    <t>０５０－３１６０－６０７０</t>
  </si>
  <si>
    <t>飛騨森林管理署</t>
    <rPh sb="0" eb="2">
      <t>ヒダ</t>
    </rPh>
    <rPh sb="2" eb="4">
      <t>シンリン</t>
    </rPh>
    <rPh sb="4" eb="7">
      <t>カンリショ</t>
    </rPh>
    <phoneticPr fontId="13"/>
  </si>
  <si>
    <t>岐阜県高山市西之一色町３－７４７－３</t>
    <rPh sb="0" eb="3">
      <t>ギフケン</t>
    </rPh>
    <rPh sb="3" eb="6">
      <t>タカヤマシ</t>
    </rPh>
    <rPh sb="6" eb="7">
      <t>ニシ</t>
    </rPh>
    <rPh sb="7" eb="8">
      <t>ノ</t>
    </rPh>
    <rPh sb="8" eb="9">
      <t>イチ</t>
    </rPh>
    <rPh sb="9" eb="10">
      <t>イロ</t>
    </rPh>
    <rPh sb="10" eb="11">
      <t>マチ</t>
    </rPh>
    <phoneticPr fontId="13"/>
  </si>
  <si>
    <t>５０６－００３１</t>
  </si>
  <si>
    <t>０５０－３１６０－６０８５</t>
  </si>
  <si>
    <t>岐阜森林管理署</t>
    <rPh sb="0" eb="2">
      <t>ギフ</t>
    </rPh>
    <rPh sb="2" eb="4">
      <t>シンリン</t>
    </rPh>
    <rPh sb="4" eb="7">
      <t>カンリショ</t>
    </rPh>
    <phoneticPr fontId="13"/>
  </si>
  <si>
    <t>岐阜県下呂市小坂町大字大島１６４３－２</t>
    <rPh sb="0" eb="3">
      <t>ギフケン</t>
    </rPh>
    <rPh sb="3" eb="5">
      <t>ゲロ</t>
    </rPh>
    <rPh sb="5" eb="6">
      <t>シ</t>
    </rPh>
    <rPh sb="6" eb="9">
      <t>オサカチョウ</t>
    </rPh>
    <rPh sb="9" eb="11">
      <t>オオアザ</t>
    </rPh>
    <rPh sb="11" eb="13">
      <t>オオシマ</t>
    </rPh>
    <phoneticPr fontId="13"/>
  </si>
  <si>
    <t>５０９－３１０６</t>
  </si>
  <si>
    <t>０５０－３１６０－６０９０</t>
  </si>
  <si>
    <t>東濃森林管理署</t>
    <rPh sb="0" eb="2">
      <t>トウノウ</t>
    </rPh>
    <rPh sb="2" eb="4">
      <t>シンリン</t>
    </rPh>
    <rPh sb="4" eb="7">
      <t>カンリショ</t>
    </rPh>
    <phoneticPr fontId="13"/>
  </si>
  <si>
    <t>岐阜県中津川市付知町８５７７－４</t>
    <rPh sb="0" eb="3">
      <t>ギフケン</t>
    </rPh>
    <rPh sb="3" eb="7">
      <t>ナカツガワシ</t>
    </rPh>
    <rPh sb="7" eb="10">
      <t>ツケチチョウ</t>
    </rPh>
    <phoneticPr fontId="13"/>
  </si>
  <si>
    <t>５０８－０３５１</t>
  </si>
  <si>
    <t>０５０－３１６０－５６７５</t>
  </si>
  <si>
    <t>愛知森林管理事務所</t>
    <rPh sb="0" eb="2">
      <t>アイチ</t>
    </rPh>
    <rPh sb="2" eb="4">
      <t>シンリン</t>
    </rPh>
    <rPh sb="4" eb="6">
      <t>カンリ</t>
    </rPh>
    <rPh sb="6" eb="9">
      <t>ジムショ</t>
    </rPh>
    <phoneticPr fontId="13"/>
  </si>
  <si>
    <t>愛知県新城市庭野字東萩野４９－２</t>
    <rPh sb="0" eb="3">
      <t>アイチケン</t>
    </rPh>
    <rPh sb="3" eb="6">
      <t>シンシロシ</t>
    </rPh>
    <rPh sb="6" eb="8">
      <t>ニワノ</t>
    </rPh>
    <rPh sb="8" eb="9">
      <t>アザ</t>
    </rPh>
    <rPh sb="9" eb="10">
      <t>ヒガシ</t>
    </rPh>
    <rPh sb="10" eb="12">
      <t>ハギノ</t>
    </rPh>
    <phoneticPr fontId="13"/>
  </si>
  <si>
    <t>４４１－１３３１</t>
  </si>
  <si>
    <t>０５３６－２２－１１０１</t>
  </si>
  <si>
    <t>伊那谷総合治山事業所</t>
    <rPh sb="0" eb="2">
      <t>イナ</t>
    </rPh>
    <rPh sb="2" eb="3">
      <t>タニ</t>
    </rPh>
    <rPh sb="3" eb="5">
      <t>ソウゴウ</t>
    </rPh>
    <rPh sb="5" eb="7">
      <t>チサン</t>
    </rPh>
    <rPh sb="7" eb="10">
      <t>ジギョウショ</t>
    </rPh>
    <phoneticPr fontId="13"/>
  </si>
  <si>
    <t>長野県飯田市座光寺５１５２－１</t>
    <rPh sb="0" eb="3">
      <t>ナガノケン</t>
    </rPh>
    <rPh sb="3" eb="6">
      <t>イイダシ</t>
    </rPh>
    <rPh sb="6" eb="9">
      <t>ザコウジ</t>
    </rPh>
    <phoneticPr fontId="13"/>
  </si>
  <si>
    <t>３９５－０００１</t>
  </si>
  <si>
    <t>０５０－３１６０－６０７５</t>
  </si>
  <si>
    <t>中部森林管理局</t>
    <rPh sb="0" eb="2">
      <t>チュウブ</t>
    </rPh>
    <rPh sb="2" eb="4">
      <t>シンリン</t>
    </rPh>
    <rPh sb="4" eb="6">
      <t>カンリ</t>
    </rPh>
    <rPh sb="6" eb="7">
      <t>キョク</t>
    </rPh>
    <phoneticPr fontId="13"/>
  </si>
  <si>
    <t>長野県長野市大字栗田７１５－５</t>
    <rPh sb="0" eb="3">
      <t>ナガノケン</t>
    </rPh>
    <rPh sb="3" eb="6">
      <t>ナガノシ</t>
    </rPh>
    <rPh sb="6" eb="8">
      <t>オオアザ</t>
    </rPh>
    <rPh sb="8" eb="10">
      <t>クリタ</t>
    </rPh>
    <phoneticPr fontId="13"/>
  </si>
  <si>
    <t>３８０－８５７５</t>
  </si>
  <si>
    <t>1 F</t>
  </si>
  <si>
    <t>保全課</t>
    <rPh sb="0" eb="3">
      <t>ホゼンカ</t>
    </rPh>
    <phoneticPr fontId="5"/>
  </si>
  <si>
    <t>０５０－３１６０－６５２１</t>
  </si>
  <si>
    <t>2 F</t>
  </si>
  <si>
    <t>０５０－３１６０－６５６９</t>
  </si>
  <si>
    <t>０５０－３１６０－６５０２</t>
  </si>
  <si>
    <t>3 F</t>
  </si>
  <si>
    <t>０５０－３１６０－６５５７</t>
  </si>
  <si>
    <t>計画課</t>
    <rPh sb="0" eb="3">
      <t>ケイカクカ</t>
    </rPh>
    <phoneticPr fontId="5"/>
  </si>
  <si>
    <t>０５０－３１６０－６５４１</t>
  </si>
  <si>
    <t>(株)○○　（ＸＸＸＸＸ）</t>
    <rPh sb="0" eb="3">
      <t>カブ</t>
    </rPh>
    <phoneticPr fontId="5"/>
  </si>
  <si>
    <t>契約金額（税込）</t>
    <rPh sb="0" eb="2">
      <t>ケイヤク</t>
    </rPh>
    <rPh sb="2" eb="4">
      <t>キンガク</t>
    </rPh>
    <rPh sb="5" eb="7">
      <t>ゼイコ</t>
    </rPh>
    <phoneticPr fontId="5"/>
  </si>
  <si>
    <t>①内訳</t>
    <rPh sb="1" eb="3">
      <t>ウチワケ</t>
    </rPh>
    <phoneticPr fontId="5"/>
  </si>
  <si>
    <t>計算用ﾃﾞｰﾀ</t>
    <rPh sb="0" eb="2">
      <t>ケイサン</t>
    </rPh>
    <rPh sb="2" eb="3">
      <t>ヨウ</t>
    </rPh>
    <phoneticPr fontId="5"/>
  </si>
  <si>
    <t>列№</t>
    <rPh sb="0" eb="1">
      <t>レツ</t>
    </rPh>
    <phoneticPr fontId="5"/>
  </si>
  <si>
    <t>署等</t>
    <rPh sb="0" eb="2">
      <t>ショトウ</t>
    </rPh>
    <phoneticPr fontId="5"/>
  </si>
  <si>
    <t>支払課</t>
    <rPh sb="0" eb="2">
      <t>シハラ</t>
    </rPh>
    <rPh sb="2" eb="3">
      <t>カ</t>
    </rPh>
    <phoneticPr fontId="5"/>
  </si>
  <si>
    <t>略科目コード</t>
    <rPh sb="0" eb="1">
      <t>リャク</t>
    </rPh>
    <rPh sb="1" eb="3">
      <t>カモク</t>
    </rPh>
    <phoneticPr fontId="5"/>
  </si>
  <si>
    <t>経費科目（略科目）</t>
    <rPh sb="0" eb="2">
      <t>ケイヒ</t>
    </rPh>
    <rPh sb="2" eb="4">
      <t>カモク</t>
    </rPh>
    <rPh sb="5" eb="6">
      <t>リャク</t>
    </rPh>
    <rPh sb="6" eb="8">
      <t>カモク</t>
    </rPh>
    <phoneticPr fontId="5"/>
  </si>
  <si>
    <t>（項）</t>
    <rPh sb="1" eb="2">
      <t>コウ</t>
    </rPh>
    <phoneticPr fontId="5"/>
  </si>
  <si>
    <t>（目）</t>
    <rPh sb="1" eb="2">
      <t>モク</t>
    </rPh>
    <phoneticPr fontId="5"/>
  </si>
  <si>
    <t>（細分）</t>
    <rPh sb="1" eb="3">
      <t>サイブン</t>
    </rPh>
    <phoneticPr fontId="5"/>
  </si>
  <si>
    <t>小計</t>
    <rPh sb="0" eb="2">
      <t>ショウケイ</t>
    </rPh>
    <phoneticPr fontId="5"/>
  </si>
  <si>
    <t>消費税</t>
    <rPh sb="0" eb="3">
      <t>ショウヒゼイ</t>
    </rPh>
    <phoneticPr fontId="5"/>
  </si>
  <si>
    <t>調整額</t>
    <rPh sb="0" eb="2">
      <t>チョウセイ</t>
    </rPh>
    <rPh sb="2" eb="3">
      <t>ガク</t>
    </rPh>
    <phoneticPr fontId="5"/>
  </si>
  <si>
    <t>税込計</t>
    <rPh sb="0" eb="2">
      <t>ゼイコ</t>
    </rPh>
    <rPh sb="2" eb="3">
      <t>ケイ</t>
    </rPh>
    <phoneticPr fontId="5"/>
  </si>
  <si>
    <t>[支払課+ｺｰﾄﾞ]</t>
    <rPh sb="1" eb="3">
      <t>シハライ</t>
    </rPh>
    <rPh sb="3" eb="4">
      <t>カ</t>
    </rPh>
    <phoneticPr fontId="5"/>
  </si>
  <si>
    <t>細分</t>
    <rPh sb="0" eb="2">
      <t>サイブン</t>
    </rPh>
    <phoneticPr fontId="5"/>
  </si>
  <si>
    <t>②負担行為</t>
    <rPh sb="1" eb="3">
      <t>フタン</t>
    </rPh>
    <rPh sb="3" eb="5">
      <t>コウイ</t>
    </rPh>
    <phoneticPr fontId="5"/>
  </si>
  <si>
    <t>署　等</t>
    <rPh sb="0" eb="1">
      <t>ショ</t>
    </rPh>
    <rPh sb="2" eb="3">
      <t>トウ</t>
    </rPh>
    <phoneticPr fontId="5"/>
  </si>
  <si>
    <t>　　　　　　　　　　　　　　　　　　　摘　　　　　　　　　　　　要</t>
    <rPh sb="19" eb="20">
      <t>テキ</t>
    </rPh>
    <rPh sb="32" eb="33">
      <t>ヨウ</t>
    </rPh>
    <phoneticPr fontId="5"/>
  </si>
  <si>
    <t>文字数</t>
    <rPh sb="0" eb="3">
      <t>モジスウ</t>
    </rPh>
    <phoneticPr fontId="5"/>
  </si>
  <si>
    <t>(1)</t>
  </si>
  <si>
    <t>(2)</t>
  </si>
  <si>
    <t>(3)</t>
  </si>
  <si>
    <t>(4)</t>
  </si>
  <si>
    <t>税込合計金額</t>
    <rPh sb="0" eb="2">
      <t>ゼイコ</t>
    </rPh>
    <rPh sb="2" eb="4">
      <t>ゴウケイ</t>
    </rPh>
    <rPh sb="4" eb="6">
      <t>キンガク</t>
    </rPh>
    <phoneticPr fontId="5"/>
  </si>
  <si>
    <t>③集計表</t>
    <rPh sb="1" eb="3">
      <t>シュウケイ</t>
    </rPh>
    <rPh sb="3" eb="4">
      <t>ヒョウ</t>
    </rPh>
    <phoneticPr fontId="5"/>
  </si>
  <si>
    <t>経費②で</t>
    <rPh sb="0" eb="2">
      <t>ケイヒ</t>
    </rPh>
    <phoneticPr fontId="5"/>
  </si>
  <si>
    <t>１１００　○○=ＸＸ＊第○-○号○○代ＸＸ，ＸＸＸ円のうち</t>
    <rPh sb="7" eb="8">
      <t>ダイ</t>
    </rPh>
    <rPh sb="11" eb="12">
      <t>ゴウ</t>
    </rPh>
    <rPh sb="14" eb="15">
      <t>ダイ</t>
    </rPh>
    <rPh sb="21" eb="22">
      <t>エン</t>
    </rPh>
    <phoneticPr fontId="5"/>
  </si>
  <si>
    <t/>
  </si>
  <si>
    <t>単価
（円）</t>
    <rPh sb="0" eb="2">
      <t>タンカ</t>
    </rPh>
    <rPh sb="4" eb="5">
      <t>エン</t>
    </rPh>
    <phoneticPr fontId="19"/>
  </si>
  <si>
    <t>金額
（円）</t>
    <rPh sb="0" eb="2">
      <t>キンガク</t>
    </rPh>
    <phoneticPr fontId="9"/>
  </si>
  <si>
    <t>東信森林管理署</t>
    <rPh sb="0" eb="1">
      <t>ヒガシ</t>
    </rPh>
    <phoneticPr fontId="14"/>
  </si>
  <si>
    <t xml:space="preserve">数量
</t>
    <rPh sb="0" eb="2">
      <t>スウリョウ</t>
    </rPh>
    <phoneticPr fontId="6"/>
  </si>
  <si>
    <t>単位
　</t>
    <rPh sb="0" eb="2">
      <t>タンイ</t>
    </rPh>
    <phoneticPr fontId="6"/>
  </si>
  <si>
    <t>納　入　先　別　数　量</t>
    <phoneticPr fontId="7"/>
  </si>
  <si>
    <t>納 入 先 名 称</t>
    <rPh sb="0" eb="1">
      <t>オサム</t>
    </rPh>
    <rPh sb="2" eb="3">
      <t>イリ</t>
    </rPh>
    <rPh sb="4" eb="5">
      <t>サキ</t>
    </rPh>
    <rPh sb="6" eb="7">
      <t>メイ</t>
    </rPh>
    <rPh sb="8" eb="9">
      <t>ショウ</t>
    </rPh>
    <phoneticPr fontId="1"/>
  </si>
  <si>
    <r>
      <t>長野県</t>
    </r>
    <r>
      <rPr>
        <sz val="10"/>
        <rFont val="ＭＳ Ｐゴシック"/>
        <family val="3"/>
        <charset val="128"/>
      </rPr>
      <t>佐久市大字臼田１８２２</t>
    </r>
    <rPh sb="0" eb="3">
      <t>ナガノケン</t>
    </rPh>
    <rPh sb="3" eb="6">
      <t>サクシ</t>
    </rPh>
    <phoneticPr fontId="14"/>
  </si>
  <si>
    <t>保全課</t>
  </si>
  <si>
    <t>治山課</t>
  </si>
  <si>
    <t>中信、東信、飛騨</t>
    <rPh sb="0" eb="2">
      <t>チュウシン</t>
    </rPh>
    <rPh sb="3" eb="5">
      <t>トウシン</t>
    </rPh>
    <rPh sb="6" eb="8">
      <t>ヒダ</t>
    </rPh>
    <phoneticPr fontId="20"/>
  </si>
  <si>
    <t>富山、北信、中信、東信、南信、木曽、南木曽、岐阜、東濃、愛知</t>
    <rPh sb="0" eb="2">
      <t>トヤマ</t>
    </rPh>
    <rPh sb="3" eb="5">
      <t>ホクシン</t>
    </rPh>
    <rPh sb="6" eb="8">
      <t>チュウシン</t>
    </rPh>
    <rPh sb="9" eb="11">
      <t>トウシン</t>
    </rPh>
    <rPh sb="12" eb="14">
      <t>ナンシン</t>
    </rPh>
    <rPh sb="15" eb="17">
      <t>キソ</t>
    </rPh>
    <rPh sb="18" eb="21">
      <t>ナギソ</t>
    </rPh>
    <rPh sb="22" eb="24">
      <t>ギフ</t>
    </rPh>
    <rPh sb="25" eb="27">
      <t>トウノウ</t>
    </rPh>
    <rPh sb="28" eb="30">
      <t>アイチ</t>
    </rPh>
    <phoneticPr fontId="20"/>
  </si>
  <si>
    <t>北信、中信、東信、木曽、南木曽、飛騨、岐阜、東濃、愛知</t>
    <rPh sb="0" eb="2">
      <t>ホクシン</t>
    </rPh>
    <rPh sb="3" eb="5">
      <t>チュウシン</t>
    </rPh>
    <rPh sb="6" eb="8">
      <t>トウシン</t>
    </rPh>
    <rPh sb="9" eb="11">
      <t>キソ</t>
    </rPh>
    <rPh sb="12" eb="15">
      <t>ナギソ</t>
    </rPh>
    <rPh sb="16" eb="18">
      <t>ヒダ</t>
    </rPh>
    <rPh sb="19" eb="21">
      <t>ギフ</t>
    </rPh>
    <rPh sb="22" eb="24">
      <t>トウノウ</t>
    </rPh>
    <rPh sb="25" eb="27">
      <t>アイチ</t>
    </rPh>
    <phoneticPr fontId="20"/>
  </si>
  <si>
    <t>技セ</t>
    <rPh sb="0" eb="1">
      <t>ギ</t>
    </rPh>
    <phoneticPr fontId="20"/>
  </si>
  <si>
    <t>経理課</t>
    <rPh sb="0" eb="3">
      <t>ケイリカ</t>
    </rPh>
    <phoneticPr fontId="7"/>
  </si>
  <si>
    <t>資源課</t>
    <rPh sb="0" eb="2">
      <t>シゲン</t>
    </rPh>
    <rPh sb="2" eb="3">
      <t>カ</t>
    </rPh>
    <phoneticPr fontId="7"/>
  </si>
  <si>
    <r>
      <t>木曽森林管理署　南木曽支署</t>
    </r>
    <r>
      <rPr>
        <sz val="8"/>
        <rFont val="ＭＳ Ｐゴシック"/>
        <family val="3"/>
        <charset val="128"/>
      </rPr>
      <t>　</t>
    </r>
    <rPh sb="8" eb="11">
      <t>ナギソ</t>
    </rPh>
    <rPh sb="11" eb="13">
      <t>シショ</t>
    </rPh>
    <phoneticPr fontId="13"/>
  </si>
  <si>
    <t>雨合羽（上下ｾｯﾄ）</t>
  </si>
  <si>
    <t>ｴﾝﾄﾗﾝﾄ®ﾚｲﾝｽｰﾂ　ｵﾚﾝｼﾞ　Sｻｲｽﾞ　（上着2箇所名入れ）</t>
  </si>
  <si>
    <t>ｺﾔﾅｷﾞ</t>
  </si>
  <si>
    <t>#9770
『名入れ仕様書』のとおり</t>
  </si>
  <si>
    <t>ｴﾝﾄﾗﾝﾄ®ﾚｲﾝｽｰﾂ　ｵﾚﾝｼﾞ　Mｻｲｽﾞ　（上着2箇所名入れ）</t>
  </si>
  <si>
    <t>ｴﾝﾄﾗﾝﾄ®ﾚｲﾝｽｰﾂ　ｵﾚﾝｼﾞ　Lｻｲｽﾞ　（上着2箇所名入れ）</t>
  </si>
  <si>
    <t>ｴﾝﾄﾗﾝﾄ®ﾚｲﾝｽｰﾂ　ｵﾚﾝｼﾞ　LLｻｲｽﾞ　（上着2箇所名入れ）</t>
  </si>
  <si>
    <t>AP300
『名入れ仕様書』のとおり</t>
  </si>
  <si>
    <t>雨合羽（男性用）</t>
  </si>
  <si>
    <t>ﾚｲﾝﾊｲｶｰｼﾞｬｹｯﾄMen's　ｵﾚﾝｼﾞ　Mｻｲｽﾞ　（2箇所名入れ）</t>
  </si>
  <si>
    <t>ﾓﾝﾍﾞﾙ</t>
  </si>
  <si>
    <t>#1128661
『名入れ仕様書』のとおり</t>
  </si>
  <si>
    <t>ﾚｲﾝﾊｲｶｰｼﾞｬｹｯﾄMen's　ｵﾚﾝｼﾞ　Lｻｲｽﾞ　（2箇所名入れ）</t>
  </si>
  <si>
    <t>ﾚｲﾝﾊｲｶｰｼﾞｬｹｯﾄMen's　ｵﾚﾝｼﾞ　XLｻｲｽﾞ　（2箇所名入れ）</t>
  </si>
  <si>
    <t>ﾚｲﾝﾊｲｶｰﾊﾟﾝﾂMen's　ﾌﾞﾗｯｸ　Mｻｲｽﾞ</t>
  </si>
  <si>
    <t>#1128663</t>
  </si>
  <si>
    <t>ﾚｲﾝﾊｲｶｰﾊﾟﾝﾂMen's　ﾌﾞﾗｯｸ　Lｻｲｽﾞ　</t>
  </si>
  <si>
    <t>ﾚｲﾝﾊｲｶｰﾊﾟﾝﾂMen's　ﾌﾞﾗｯｸ　XLｻｲｽﾞ</t>
  </si>
  <si>
    <t>ﾚｲﾝﾊｲｶｰｼﾞｬｹｯﾄWomen's　ﾚｯﾄﾞ　Mｻｲｽﾞ　（2箇所名入れ）</t>
  </si>
  <si>
    <t>#1128662
『名入れ仕様書』のとおり</t>
  </si>
  <si>
    <t>ﾚｲﾝﾊｲｶｰｼﾞｬｹｯﾄWomen's　ﾚｯﾄﾞ　Lｻｲｽﾞ　（2箇所名入れ）</t>
  </si>
  <si>
    <t>ﾚｲﾝﾊｲｶｰﾊﾟﾝﾂWomen's　ﾌﾞﾗｯｸ　Sｻｲｽﾞ</t>
  </si>
  <si>
    <t>#1128664</t>
  </si>
  <si>
    <t>ﾚｲﾝﾊｲｶｰﾊﾟﾝﾂWomen's　ﾌﾞﾗｯｸ　Mｻｲｽﾞ</t>
  </si>
  <si>
    <t>ﾚｲﾝﾊｲｶｰﾊﾟﾝﾂWomen's　ﾌﾞﾗｯｸ　Ｌｻｲｽﾞ</t>
  </si>
  <si>
    <t>ｽﾄｰﾑｸﾙｰｻﾞｰ  ｼﾞｬｹｯﾄ Men's
ｲｴﾛｰ Lｻｲｽﾞ (2箇所名入れ)</t>
  </si>
  <si>
    <t>#11128733
『GSS名入れ仕様書』のとおり</t>
  </si>
  <si>
    <t>GORE-TEXﾚｲﾝﾊﾟﾝﾂMen's
ﾌﾞﾗｯｸ　Lｻｲｽﾞ</t>
  </si>
  <si>
    <t xml:space="preserve">	#1128724</t>
  </si>
  <si>
    <t>ﾚｲﾝﾊｲｶｰﾊﾟﾝﾂMen's　ﾌﾞﾗｯｸ　XL-Sｻｲｽﾞ</t>
  </si>
  <si>
    <t>雨合羽（上下セット）</t>
  </si>
  <si>
    <t>ｴﾝﾄﾗﾝﾄ®ﾚｲﾝｽｰﾂ　ｵﾚﾝｼﾞ　4Lｻｲｽﾞ　（上着2箇所名入れ）</t>
  </si>
  <si>
    <t>アノラック</t>
  </si>
  <si>
    <t>前開きｱﾉﾗｯｸ　ｵﾚﾝｼﾞ　Mｻｲｽﾞ　（2箇所名入れ）</t>
  </si>
  <si>
    <t>大崎商店</t>
  </si>
  <si>
    <t>『名入れ仕様書』のとおり</t>
  </si>
  <si>
    <t>前開きｱﾉﾗｯｸ　ｵﾚﾝｼﾞ　Lｻｲｽﾞ　（2箇所名入れ）</t>
  </si>
  <si>
    <t>前開きｱﾉﾗｯｸ　ｵﾚﾝｼﾞ　LLｻｲｽﾞ　（2箇所名入れ）</t>
  </si>
  <si>
    <t>前開きｱﾉﾗｯｸ　ｵﾚﾝｼﾞ　3Lｻｲｽﾞ　（2箇所名入れ）</t>
  </si>
  <si>
    <t>前開きｱﾉﾗｯｸ　ｵﾚﾝｼﾞ　4Lｻｲｽﾞ　（2箇所名入れ）</t>
  </si>
  <si>
    <t>ヤッケ</t>
  </si>
  <si>
    <t>ﾅｲﾛﾝﾔｯｹ　ｲｴﾛｰ　Mｻｲｽﾞ　（2箇所名入れ）</t>
  </si>
  <si>
    <t>西山商会</t>
  </si>
  <si>
    <t>№8411
『名入れ仕様書』のとおり</t>
  </si>
  <si>
    <t>ﾅｲﾛﾝﾔｯｹ　ｲｴﾛｰ　Lｻｲｽﾞ　（2箇所名入れ）</t>
  </si>
  <si>
    <t>ﾅｲﾛﾝﾔｯｹ　ｲｴﾛｰ　LLｻｲｽﾞ　（2箇所名入れ）</t>
  </si>
  <si>
    <t>ナイロンパンツ</t>
  </si>
  <si>
    <t>ﾅｲﾛﾝｽﾞﾎﾞﾝ　ｲｴﾛｰ　Lｻｲｽﾞ</t>
  </si>
  <si>
    <t>№8412</t>
  </si>
  <si>
    <t>ﾅｲﾛﾝｽﾞﾎﾞﾝ　ｲｴﾛｰ　LLｻｲｽﾞ</t>
  </si>
  <si>
    <t>防寒着</t>
  </si>
  <si>
    <t>防寒ｺｰﾄ　ﾈｲﾋﾞｰ　Mｻｲｽﾞ　（2箇所名入れ）</t>
  </si>
  <si>
    <t>ｱｲﾄｽ</t>
  </si>
  <si>
    <t>AZ-8460
『名入れ仕様書』のとおり</t>
  </si>
  <si>
    <t>防寒ｺｰﾄ　ﾈｲﾋﾞｰ　Lｻｲｽﾞ　（2箇所名入れ）</t>
  </si>
  <si>
    <t>防寒ｺｰﾄ　ﾈｲﾋﾞｰ　3Lｻｲｽﾞ　（2箇所名入れ）</t>
  </si>
  <si>
    <t>防寒ﾊﾟﾝﾂ　ﾈｲﾋﾞｰ　Mｻｲｽﾞ　</t>
  </si>
  <si>
    <t>AZ-8462</t>
  </si>
  <si>
    <t>防寒ﾊﾟﾝﾂ　ﾈｲﾋﾞｰ　Lｻｲｽﾞ　</t>
  </si>
  <si>
    <t>防寒ﾊﾟﾝﾂ　ﾈｲﾋﾞｰ　LLｻｲｽﾞ　</t>
  </si>
  <si>
    <t>防寒ﾊﾟﾝﾂ　ﾈｲﾋﾞｰ　3Lｻｲｽﾞ　</t>
  </si>
  <si>
    <t>防寒着（男性用）</t>
  </si>
  <si>
    <t>O.D.ﾊﾟﾝﾂﾗｲﾆﾝｸﾞMen's　ﾀﾞｰｸｸﾞﾚｰ　Mｻｲｽﾞ　</t>
  </si>
  <si>
    <t>#1105707</t>
  </si>
  <si>
    <t>O.D.ﾊﾟﾝﾂﾗｲﾆﾝｸﾞMen's　ﾀﾞｰｸｸﾞﾚｰ　Lｻｲｽﾞ　</t>
  </si>
  <si>
    <t>O.D.ﾊﾟﾝﾂﾗｲﾆﾝｸﾞMen's　ﾀﾞｰｸｸﾞﾚｰ　XLｻｲｽﾞ　</t>
  </si>
  <si>
    <t>O.D.ﾊﾟﾝﾂﾗｲﾆﾝｸﾞMen's　ﾀﾞｰｸｸﾞﾚｰ　L-Sｻｲｽﾞ　</t>
  </si>
  <si>
    <t>防寒着（女性用）</t>
  </si>
  <si>
    <t>O.D.ﾊﾟﾝﾂﾗｲﾆﾝｸﾞWomen's　ﾀﾞｰｸｸﾞﾚｰ　Mｻｲｽﾞ　</t>
  </si>
  <si>
    <t>#1105708</t>
  </si>
  <si>
    <t>O.D.ﾊﾟﾝﾂﾗｲﾆﾝｸﾞWomen's　ﾀﾞｰｸｸﾞﾚｰ　Lｻｲｽﾞ　</t>
  </si>
  <si>
    <t>防水防寒ﾌﾞﾙｿﾞﾝ　ｵﾚﾝｼﾞ　Mｻｲｽﾞ　（2箇所名入れ）</t>
  </si>
  <si>
    <t>桑和</t>
  </si>
  <si>
    <t>44403
『名入れ仕様書』のとおり</t>
  </si>
  <si>
    <t>防水防寒ﾌﾞﾙｿﾞﾝ　ｵﾚﾝｼﾞ　Lｻｲｽﾞ　（2箇所名入り）</t>
  </si>
  <si>
    <t>防水防寒ﾌﾞﾙｿﾞﾝ　ｵﾚﾝｼﾞ　LLｻｲｽﾞ　（2箇所名入り）</t>
  </si>
  <si>
    <t>防水防寒ﾌﾞﾙｿﾞﾝ　ｵﾚﾝｼﾞ　3Lｻｲｽﾞ　（2箇所名入り）</t>
  </si>
  <si>
    <t>O.D.ﾊﾟﾝﾂﾗｲﾆﾝｸﾞMen's　ﾀﾞｰｸｸﾞﾚｰ　M-Sｻｲｽﾞ　</t>
  </si>
  <si>
    <t>防寒ﾊﾟﾝﾂ　ﾈｲﾋﾞｰ　Sｻｲｽﾞ　</t>
  </si>
  <si>
    <t>O.D.ﾊﾟﾝﾂﾗｲﾆﾝｸﾞMen's　ﾀﾞｰｸｸﾞﾚｰ　XL-Sｻｲｽﾞ　</t>
  </si>
  <si>
    <t>総務課</t>
  </si>
  <si>
    <t>計画課</t>
  </si>
  <si>
    <t>着</t>
    <rPh sb="0" eb="1">
      <t>チャク</t>
    </rPh>
    <phoneticPr fontId="7"/>
  </si>
  <si>
    <t>セット</t>
    <phoneticPr fontId="7"/>
  </si>
  <si>
    <t>第16号雨合羽ほか　購入数内訳書（納入先一覧）</t>
  </si>
  <si>
    <t>　　品　質　　・　　規　格　　（　例　　示　　品　）　※</t>
  </si>
  <si>
    <t>富山署</t>
  </si>
  <si>
    <t>北信署</t>
  </si>
  <si>
    <t>中信署</t>
  </si>
  <si>
    <t>東信署</t>
  </si>
  <si>
    <t>南信署</t>
  </si>
  <si>
    <t>木曽署</t>
  </si>
  <si>
    <t>南木曽支署</t>
  </si>
  <si>
    <t>飛騨署</t>
  </si>
  <si>
    <t>岐阜署</t>
  </si>
  <si>
    <t>東濃署</t>
  </si>
  <si>
    <t>愛知所</t>
  </si>
  <si>
    <t>伊那谷総合</t>
  </si>
  <si>
    <t>資源活用課</t>
  </si>
  <si>
    <t>ﾚｲﾝｽｰﾂ ｵﾚﾝｼﾞ　Lｻｲｽﾞ（上着2箇所名入れ）</t>
  </si>
  <si>
    <t>前垣</t>
  </si>
  <si>
    <t>ﾚｲﾝｽｰﾂ ｵﾚﾝｼﾞ  LLｻｲｽﾞ（上着2箇所名入れ）</t>
  </si>
  <si>
    <t>雨合羽（女性用）</t>
  </si>
  <si>
    <t>※</t>
  </si>
  <si>
    <t>　商品名及び型式品番等については例示品であり、『納入物品等証明書、納入物品等提案書』の提出により、これと同等の規格・品質を有する物品の提案も可能とする。</t>
  </si>
  <si>
    <t>第16号雨合羽ほか　納入先住所一覧表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</si>
</sst>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);[Red]\(#,##0\)"/>
    <numFmt numFmtId="177" formatCode="#,##0_ "/>
    <numFmt numFmtId="178" formatCode="&quot;契 約 日 ：  &quot;[$-411]ge\.m\.d"/>
    <numFmt numFmtId="179" formatCode="&quot;受 注 者 (債主№) :  &quot;@"/>
    <numFmt numFmtId="180" formatCode="#,##0&quot;円&quot;"/>
  </numFmts>
  <fonts count="29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9"/>
      <color indexed="8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Arial"/>
      <family val="2"/>
    </font>
    <font>
      <sz val="16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1"/>
      <name val="ＭＳ Ｐゴシック"/>
      <family val="2"/>
      <charset val="128"/>
      <scheme val="minor"/>
    </font>
    <font>
      <sz val="10"/>
      <color rgb="FFFF0000"/>
      <name val="ＭＳ Ｐゴシック"/>
      <family val="2"/>
      <charset val="128"/>
      <scheme val="minor"/>
    </font>
    <font>
      <sz val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E5FF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7BFC4"/>
        <bgColor indexed="64"/>
      </patternFill>
    </fill>
    <fill>
      <patternFill patternType="solid">
        <fgColor rgb="FFE1FFE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6">
    <xf numFmtId="0" fontId="0" fillId="0" borderId="0">
      <alignment vertical="center"/>
    </xf>
    <xf numFmtId="38" fontId="21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27" fillId="0" borderId="0">
      <alignment vertical="center"/>
    </xf>
  </cellStyleXfs>
  <cellXfs count="136">
    <xf numFmtId="0" fontId="0" fillId="0" borderId="0" xfId="0">
      <alignment vertical="center"/>
    </xf>
    <xf numFmtId="0" fontId="8" fillId="0" borderId="2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8" fillId="0" borderId="1" xfId="0" applyFont="1" applyBorder="1">
      <alignment vertical="center"/>
    </xf>
    <xf numFmtId="177" fontId="8" fillId="0" borderId="1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17" fillId="0" borderId="0" xfId="0" applyFont="1">
      <alignment vertical="center"/>
    </xf>
    <xf numFmtId="0" fontId="0" fillId="0" borderId="0" xfId="0" applyAlignment="1">
      <alignment horizontal="center" vertical="center"/>
    </xf>
    <xf numFmtId="0" fontId="17" fillId="0" borderId="2" xfId="0" applyFont="1" applyBorder="1">
      <alignment vertical="center"/>
    </xf>
    <xf numFmtId="0" fontId="17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distributed"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9" xfId="0" applyBorder="1">
      <alignment vertical="center"/>
    </xf>
    <xf numFmtId="0" fontId="22" fillId="0" borderId="0" xfId="0" applyFont="1">
      <alignment vertical="center"/>
    </xf>
    <xf numFmtId="0" fontId="16" fillId="0" borderId="0" xfId="0" applyFont="1">
      <alignment vertical="center"/>
    </xf>
    <xf numFmtId="0" fontId="16" fillId="0" borderId="8" xfId="0" applyFont="1" applyBorder="1" applyAlignment="1">
      <alignment horizontal="center" vertical="center"/>
    </xf>
    <xf numFmtId="180" fontId="16" fillId="0" borderId="9" xfId="0" applyNumberFormat="1" applyFont="1" applyBorder="1" applyAlignment="1">
      <alignment horizontal="right" vertical="center" indent="2"/>
    </xf>
    <xf numFmtId="38" fontId="16" fillId="0" borderId="0" xfId="0" applyNumberFormat="1" applyFont="1">
      <alignment vertical="center"/>
    </xf>
    <xf numFmtId="178" fontId="16" fillId="0" borderId="0" xfId="0" applyNumberFormat="1" applyFont="1" applyAlignment="1">
      <alignment horizontal="center" vertical="center"/>
    </xf>
    <xf numFmtId="179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180" fontId="16" fillId="0" borderId="0" xfId="0" applyNumberFormat="1" applyFont="1" applyAlignment="1">
      <alignment horizontal="right" vertical="center" indent="2"/>
    </xf>
    <xf numFmtId="0" fontId="16" fillId="3" borderId="0" xfId="0" applyFont="1" applyFill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16" xfId="0" applyBorder="1">
      <alignment vertical="center"/>
    </xf>
    <xf numFmtId="0" fontId="0" fillId="0" borderId="6" xfId="0" applyBorder="1" applyAlignment="1">
      <alignment horizontal="center" vertical="center" shrinkToFit="1"/>
    </xf>
    <xf numFmtId="0" fontId="0" fillId="3" borderId="0" xfId="0" applyFill="1">
      <alignment vertical="center"/>
    </xf>
    <xf numFmtId="0" fontId="0" fillId="0" borderId="18" xfId="0" applyBorder="1">
      <alignment vertical="center"/>
    </xf>
    <xf numFmtId="0" fontId="0" fillId="0" borderId="8" xfId="0" applyBorder="1" applyAlignment="1">
      <alignment horizontal="center" vertical="center" shrinkToFit="1"/>
    </xf>
    <xf numFmtId="0" fontId="0" fillId="0" borderId="3" xfId="0" applyBorder="1">
      <alignment vertical="center"/>
    </xf>
    <xf numFmtId="0" fontId="0" fillId="0" borderId="14" xfId="0" applyBorder="1" applyAlignment="1">
      <alignment horizontal="left" vertical="center"/>
    </xf>
    <xf numFmtId="0" fontId="0" fillId="0" borderId="20" xfId="0" applyBorder="1">
      <alignment vertical="center"/>
    </xf>
    <xf numFmtId="0" fontId="0" fillId="0" borderId="12" xfId="0" applyBorder="1">
      <alignment vertical="center"/>
    </xf>
    <xf numFmtId="0" fontId="0" fillId="0" borderId="21" xfId="0" quotePrefix="1" applyBorder="1" applyAlignment="1">
      <alignment horizontal="center" vertical="center"/>
    </xf>
    <xf numFmtId="0" fontId="0" fillId="5" borderId="17" xfId="0" applyFill="1" applyBorder="1" applyAlignment="1">
      <alignment horizontal="center" vertical="center"/>
    </xf>
    <xf numFmtId="0" fontId="0" fillId="5" borderId="5" xfId="0" applyFill="1" applyBorder="1" applyAlignment="1">
      <alignment vertical="center" shrinkToFit="1"/>
    </xf>
    <xf numFmtId="176" fontId="0" fillId="5" borderId="7" xfId="0" applyNumberFormat="1" applyFill="1" applyBorder="1">
      <alignment vertical="center"/>
    </xf>
    <xf numFmtId="0" fontId="0" fillId="0" borderId="1" xfId="0" quotePrefix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5" xfId="0" applyFill="1" applyBorder="1" applyAlignment="1">
      <alignment vertical="center" shrinkToFit="1"/>
    </xf>
    <xf numFmtId="176" fontId="0" fillId="4" borderId="7" xfId="0" applyNumberFormat="1" applyFill="1" applyBorder="1">
      <alignment vertical="center"/>
    </xf>
    <xf numFmtId="0" fontId="0" fillId="6" borderId="19" xfId="0" applyFill="1" applyBorder="1" applyAlignment="1">
      <alignment horizontal="center" vertical="center"/>
    </xf>
    <xf numFmtId="0" fontId="0" fillId="6" borderId="1" xfId="0" applyFill="1" applyBorder="1" applyAlignment="1">
      <alignment vertical="center" shrinkToFit="1"/>
    </xf>
    <xf numFmtId="176" fontId="0" fillId="6" borderId="9" xfId="0" applyNumberFormat="1" applyFill="1" applyBorder="1">
      <alignment vertical="center"/>
    </xf>
    <xf numFmtId="0" fontId="0" fillId="7" borderId="5" xfId="0" applyFill="1" applyBorder="1" applyAlignment="1">
      <alignment vertical="center" shrinkToFit="1"/>
    </xf>
    <xf numFmtId="176" fontId="0" fillId="7" borderId="7" xfId="0" applyNumberFormat="1" applyFill="1" applyBorder="1">
      <alignment vertical="center"/>
    </xf>
    <xf numFmtId="176" fontId="23" fillId="0" borderId="7" xfId="0" applyNumberFormat="1" applyFont="1" applyBorder="1">
      <alignment vertical="center"/>
    </xf>
    <xf numFmtId="0" fontId="23" fillId="0" borderId="0" xfId="0" applyFont="1">
      <alignment vertical="center"/>
    </xf>
    <xf numFmtId="179" fontId="16" fillId="0" borderId="8" xfId="0" applyNumberFormat="1" applyFont="1" applyBorder="1">
      <alignment vertical="center"/>
    </xf>
    <xf numFmtId="179" fontId="16" fillId="0" borderId="9" xfId="0" applyNumberFormat="1" applyFont="1" applyBorder="1">
      <alignment vertical="center"/>
    </xf>
    <xf numFmtId="0" fontId="0" fillId="0" borderId="22" xfId="0" quotePrefix="1" applyBorder="1">
      <alignment vertical="center"/>
    </xf>
    <xf numFmtId="0" fontId="0" fillId="0" borderId="24" xfId="0" quotePrefix="1" applyBorder="1">
      <alignment vertical="center"/>
    </xf>
    <xf numFmtId="0" fontId="0" fillId="0" borderId="23" xfId="0" quotePrefix="1" applyBorder="1">
      <alignment vertical="center"/>
    </xf>
    <xf numFmtId="0" fontId="4" fillId="0" borderId="0" xfId="0" applyFont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3" fillId="0" borderId="0" xfId="0" applyFont="1">
      <alignment vertical="center"/>
    </xf>
    <xf numFmtId="0" fontId="25" fillId="0" borderId="0" xfId="0" applyFont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10" fillId="0" borderId="5" xfId="0" applyFont="1" applyBorder="1" applyAlignment="1">
      <alignment horizontal="right" vertical="center"/>
    </xf>
    <xf numFmtId="177" fontId="8" fillId="0" borderId="1" xfId="0" applyNumberFormat="1" applyFont="1" applyBorder="1" applyAlignment="1">
      <alignment horizontal="center" vertical="center"/>
    </xf>
    <xf numFmtId="0" fontId="0" fillId="8" borderId="19" xfId="0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12" fillId="0" borderId="2" xfId="0" applyFont="1" applyBorder="1" applyAlignment="1">
      <alignment vertical="center" wrapText="1"/>
    </xf>
    <xf numFmtId="0" fontId="12" fillId="0" borderId="2" xfId="0" applyFont="1" applyBorder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 textRotation="255" wrapText="1" shrinkToFit="1"/>
    </xf>
    <xf numFmtId="0" fontId="18" fillId="0" borderId="2" xfId="0" applyFont="1" applyBorder="1">
      <alignment vertical="center"/>
    </xf>
    <xf numFmtId="0" fontId="28" fillId="0" borderId="1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5" xfId="0" applyFont="1" applyBorder="1" applyAlignment="1">
      <alignment horizontal="center" vertical="center"/>
    </xf>
    <xf numFmtId="0" fontId="0" fillId="5" borderId="9" xfId="0" applyFill="1" applyBorder="1" applyAlignment="1">
      <alignment horizontal="center" vertical="center" shrinkToFit="1"/>
    </xf>
    <xf numFmtId="0" fontId="0" fillId="5" borderId="1" xfId="0" applyFill="1" applyBorder="1" applyAlignment="1">
      <alignment horizontal="center" vertical="center" shrinkToFit="1"/>
    </xf>
    <xf numFmtId="0" fontId="0" fillId="5" borderId="8" xfId="0" applyFill="1" applyBorder="1" applyAlignment="1">
      <alignment horizontal="center" vertical="center" shrinkToFit="1"/>
    </xf>
    <xf numFmtId="0" fontId="0" fillId="5" borderId="19" xfId="0" applyFill="1" applyBorder="1" applyAlignment="1">
      <alignment horizontal="center" vertical="center"/>
    </xf>
    <xf numFmtId="0" fontId="0" fillId="5" borderId="16" xfId="0" applyFill="1" applyBorder="1" applyAlignment="1">
      <alignment vertical="center" shrinkToFit="1"/>
    </xf>
    <xf numFmtId="176" fontId="0" fillId="5" borderId="1" xfId="0" applyNumberFormat="1" applyFill="1" applyBorder="1">
      <alignment vertical="center"/>
    </xf>
    <xf numFmtId="176" fontId="0" fillId="5" borderId="9" xfId="0" applyNumberFormat="1" applyFill="1" applyBorder="1">
      <alignment vertical="center"/>
    </xf>
    <xf numFmtId="0" fontId="0" fillId="4" borderId="7" xfId="0" applyFill="1" applyBorder="1" applyAlignment="1">
      <alignment horizontal="center" vertical="center" shrinkToFit="1"/>
    </xf>
    <xf numFmtId="0" fontId="0" fillId="4" borderId="5" xfId="0" applyFill="1" applyBorder="1" applyAlignment="1">
      <alignment horizontal="center" vertical="center" shrinkToFit="1"/>
    </xf>
    <xf numFmtId="0" fontId="0" fillId="4" borderId="6" xfId="0" applyFill="1" applyBorder="1" applyAlignment="1">
      <alignment horizontal="center" vertical="center" shrinkToFit="1"/>
    </xf>
    <xf numFmtId="0" fontId="0" fillId="4" borderId="17" xfId="0" applyFill="1" applyBorder="1" applyAlignment="1">
      <alignment horizontal="center" vertical="center"/>
    </xf>
    <xf numFmtId="0" fontId="0" fillId="4" borderId="16" xfId="0" applyFill="1" applyBorder="1" applyAlignment="1">
      <alignment vertical="center" shrinkToFit="1"/>
    </xf>
    <xf numFmtId="176" fontId="0" fillId="4" borderId="5" xfId="0" applyNumberFormat="1" applyFill="1" applyBorder="1">
      <alignment vertical="center"/>
    </xf>
    <xf numFmtId="0" fontId="0" fillId="4" borderId="9" xfId="0" applyFill="1" applyBorder="1" applyAlignment="1">
      <alignment horizontal="center" vertical="center" shrinkToFit="1"/>
    </xf>
    <xf numFmtId="0" fontId="0" fillId="4" borderId="1" xfId="0" applyFill="1" applyBorder="1" applyAlignment="1">
      <alignment horizontal="center" vertical="center" shrinkToFit="1"/>
    </xf>
    <xf numFmtId="0" fontId="0" fillId="4" borderId="8" xfId="0" applyFill="1" applyBorder="1" applyAlignment="1">
      <alignment horizontal="center" vertical="center" shrinkToFit="1"/>
    </xf>
    <xf numFmtId="176" fontId="0" fillId="4" borderId="1" xfId="0" applyNumberFormat="1" applyFill="1" applyBorder="1">
      <alignment vertical="center"/>
    </xf>
    <xf numFmtId="176" fontId="0" fillId="4" borderId="9" xfId="0" applyNumberFormat="1" applyFill="1" applyBorder="1">
      <alignment vertical="center"/>
    </xf>
    <xf numFmtId="0" fontId="0" fillId="6" borderId="9" xfId="0" applyFill="1" applyBorder="1" applyAlignment="1">
      <alignment horizontal="center" vertical="center" shrinkToFit="1"/>
    </xf>
    <xf numFmtId="0" fontId="0" fillId="6" borderId="1" xfId="0" applyFill="1" applyBorder="1" applyAlignment="1">
      <alignment horizontal="center" vertical="center" shrinkToFit="1"/>
    </xf>
    <xf numFmtId="0" fontId="0" fillId="6" borderId="8" xfId="0" applyFill="1" applyBorder="1" applyAlignment="1">
      <alignment horizontal="center" vertical="center" shrinkToFit="1"/>
    </xf>
    <xf numFmtId="0" fontId="0" fillId="6" borderId="5" xfId="0" applyFill="1" applyBorder="1" applyAlignment="1">
      <alignment vertical="center" shrinkToFit="1"/>
    </xf>
    <xf numFmtId="0" fontId="0" fillId="6" borderId="16" xfId="0" applyFill="1" applyBorder="1" applyAlignment="1">
      <alignment vertical="center" shrinkToFit="1"/>
    </xf>
    <xf numFmtId="176" fontId="0" fillId="6" borderId="1" xfId="0" applyNumberFormat="1" applyFill="1" applyBorder="1">
      <alignment vertical="center"/>
    </xf>
    <xf numFmtId="0" fontId="0" fillId="8" borderId="9" xfId="0" applyFill="1" applyBorder="1" applyAlignment="1">
      <alignment horizontal="center" vertical="center" shrinkToFit="1"/>
    </xf>
    <xf numFmtId="0" fontId="0" fillId="8" borderId="1" xfId="0" applyFill="1" applyBorder="1" applyAlignment="1">
      <alignment horizontal="center" vertical="center" shrinkToFit="1"/>
    </xf>
    <xf numFmtId="0" fontId="0" fillId="8" borderId="8" xfId="0" applyFill="1" applyBorder="1" applyAlignment="1">
      <alignment horizontal="center" vertical="center" shrinkToFit="1"/>
    </xf>
    <xf numFmtId="0" fontId="0" fillId="8" borderId="5" xfId="0" applyFill="1" applyBorder="1" applyAlignment="1">
      <alignment vertical="center" shrinkToFit="1"/>
    </xf>
    <xf numFmtId="0" fontId="0" fillId="8" borderId="16" xfId="0" applyFill="1" applyBorder="1" applyAlignment="1">
      <alignment vertical="center" shrinkToFit="1"/>
    </xf>
    <xf numFmtId="176" fontId="0" fillId="8" borderId="1" xfId="0" applyNumberFormat="1" applyFill="1" applyBorder="1">
      <alignment vertical="center"/>
    </xf>
    <xf numFmtId="176" fontId="0" fillId="8" borderId="9" xfId="0" applyNumberFormat="1" applyFill="1" applyBorder="1">
      <alignment vertical="center"/>
    </xf>
    <xf numFmtId="0" fontId="23" fillId="0" borderId="1" xfId="0" applyFont="1" applyBorder="1" applyAlignment="1">
      <alignment horizontal="center" vertical="center"/>
    </xf>
    <xf numFmtId="0" fontId="24" fillId="4" borderId="5" xfId="0" applyFont="1" applyFill="1" applyBorder="1" applyAlignment="1">
      <alignment vertical="center" shrinkToFit="1"/>
    </xf>
    <xf numFmtId="0" fontId="24" fillId="6" borderId="5" xfId="0" applyFont="1" applyFill="1" applyBorder="1" applyAlignment="1">
      <alignment vertical="center" shrinkToFit="1"/>
    </xf>
    <xf numFmtId="0" fontId="24" fillId="5" borderId="5" xfId="0" applyFont="1" applyFill="1" applyBorder="1" applyAlignment="1">
      <alignment vertical="center" shrinkToFit="1"/>
    </xf>
    <xf numFmtId="0" fontId="8" fillId="9" borderId="1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vertical="center" wrapText="1"/>
    </xf>
    <xf numFmtId="0" fontId="8" fillId="0" borderId="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78" fontId="16" fillId="0" borderId="8" xfId="0" applyNumberFormat="1" applyFont="1" applyBorder="1" applyAlignment="1">
      <alignment horizontal="center" vertical="center"/>
    </xf>
    <xf numFmtId="178" fontId="16" fillId="0" borderId="10" xfId="0" applyNumberFormat="1" applyFont="1" applyBorder="1" applyAlignment="1">
      <alignment horizontal="center" vertical="center"/>
    </xf>
    <xf numFmtId="178" fontId="16" fillId="0" borderId="9" xfId="0" applyNumberFormat="1" applyFont="1" applyBorder="1" applyAlignment="1">
      <alignment horizontal="center" vertical="center"/>
    </xf>
    <xf numFmtId="0" fontId="11" fillId="0" borderId="25" xfId="0" applyFont="1" applyBorder="1" applyAlignment="1">
      <alignment horizontal="left" vertical="center" shrinkToFit="1"/>
    </xf>
    <xf numFmtId="0" fontId="10" fillId="0" borderId="26" xfId="0" applyFont="1" applyBorder="1" applyAlignment="1">
      <alignment horizontal="left" vertical="center" shrinkToFit="1"/>
    </xf>
    <xf numFmtId="0" fontId="10" fillId="0" borderId="8" xfId="0" applyFont="1" applyBorder="1" applyAlignment="1">
      <alignment horizontal="left" vertical="center" wrapText="1" shrinkToFit="1"/>
    </xf>
    <xf numFmtId="0" fontId="10" fillId="0" borderId="9" xfId="0" applyFont="1" applyBorder="1" applyAlignment="1">
      <alignment horizontal="left" vertical="center" wrapText="1" shrinkToFit="1"/>
    </xf>
  </cellXfs>
  <cellStyles count="6">
    <cellStyle name="桁区切り 21" xfId="1" xr:uid="{00000000-0005-0000-0000-000000000000}"/>
    <cellStyle name="標準" xfId="0" builtinId="0"/>
    <cellStyle name="標準 11" xfId="5" xr:uid="{70E54025-E7B6-45B4-85DB-686AF4DC1E5F}"/>
    <cellStyle name="標準 11 2" xfId="3" xr:uid="{04C84343-8B99-4AA5-BAA8-429CFA0D0BD3}"/>
    <cellStyle name="標準 2" xfId="2" xr:uid="{00000000-0005-0000-0000-000002000000}"/>
    <cellStyle name="標準 3 3" xfId="4" xr:uid="{D6028E82-289B-443C-B75C-1DFF4CA1DB98}"/>
  </cellStyles>
  <dxfs count="2">
    <dxf>
      <fill>
        <patternFill>
          <bgColor theme="0"/>
        </patternFill>
      </fill>
    </dxf>
    <dxf>
      <fill>
        <patternFill>
          <bgColor rgb="FFFF99FF"/>
        </patternFill>
      </fill>
    </dxf>
  </dxfs>
  <tableStyles count="0" defaultTableStyle="TableStyleMedium2" defaultPivotStyle="PivotStyleLight16"/>
  <colors>
    <mruColors>
      <color rgb="FFD9E1F2"/>
      <color rgb="FFE1FFE1"/>
      <color rgb="FFFFFFCC"/>
      <color rgb="FFF7BFC4"/>
      <color rgb="FF9999FF"/>
      <color rgb="FFF4C76C"/>
      <color rgb="FFFFCCFF"/>
      <color rgb="FFE5FFFF"/>
      <color rgb="FFFFFF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ctr"/>
      <a:lstStyle>
        <a:defPPr>
          <a:defRPr kumimoji="1" sz="2000">
            <a:solidFill>
              <a:srgbClr val="E5FFFF"/>
            </a:solidFill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theme="4" tint="0.39997558519241921"/>
    <pageSetUpPr fitToPage="1"/>
  </sheetPr>
  <dimension ref="A1:Z62"/>
  <sheetViews>
    <sheetView showZeros="0" tabSelected="1" view="pageBreakPreview" zoomScaleNormal="100" zoomScaleSheetLayoutView="100" workbookViewId="0"/>
  </sheetViews>
  <sheetFormatPr defaultColWidth="9" defaultRowHeight="12" outlineLevelRow="1" x14ac:dyDescent="0.15"/>
  <cols>
    <col min="1" max="1" width="4.125" style="6" bestFit="1" customWidth="1"/>
    <col min="2" max="2" width="12.625" style="3" customWidth="1"/>
    <col min="3" max="3" width="35" style="65" customWidth="1"/>
    <col min="4" max="4" width="11.625" style="3" customWidth="1"/>
    <col min="5" max="5" width="23" style="3" bestFit="1" customWidth="1"/>
    <col min="6" max="6" width="9" style="3"/>
    <col min="7" max="7" width="9.125" style="3" bestFit="1" customWidth="1"/>
    <col min="8" max="8" width="5.75" style="6" customWidth="1"/>
    <col min="9" max="9" width="10.625" style="3" customWidth="1"/>
    <col min="10" max="26" width="5.25" style="3" customWidth="1"/>
    <col min="27" max="27" width="6.25" style="3" customWidth="1"/>
    <col min="28" max="16384" width="9" style="3"/>
  </cols>
  <sheetData>
    <row r="1" spans="1:26" ht="17.25" x14ac:dyDescent="0.15">
      <c r="A1" s="73"/>
      <c r="B1" s="74" t="s">
        <v>206</v>
      </c>
      <c r="C1" s="75"/>
      <c r="D1" s="76"/>
      <c r="E1" s="1"/>
      <c r="F1" s="1"/>
      <c r="G1" s="1"/>
      <c r="H1" s="73"/>
      <c r="I1" s="1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</row>
    <row r="2" spans="1:26" ht="24" customHeight="1" x14ac:dyDescent="0.15">
      <c r="A2" s="127" t="s">
        <v>10</v>
      </c>
      <c r="B2" s="127" t="s">
        <v>8</v>
      </c>
      <c r="C2" s="127" t="s">
        <v>207</v>
      </c>
      <c r="D2" s="127"/>
      <c r="E2" s="127"/>
      <c r="F2" s="126" t="s">
        <v>105</v>
      </c>
      <c r="G2" s="126" t="s">
        <v>108</v>
      </c>
      <c r="H2" s="126" t="s">
        <v>109</v>
      </c>
      <c r="I2" s="126" t="s">
        <v>106</v>
      </c>
      <c r="J2" s="123" t="s">
        <v>110</v>
      </c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5"/>
    </row>
    <row r="3" spans="1:26" ht="69.75" customHeight="1" x14ac:dyDescent="0.15">
      <c r="A3" s="127"/>
      <c r="B3" s="127"/>
      <c r="C3" s="127"/>
      <c r="D3" s="127"/>
      <c r="E3" s="127"/>
      <c r="F3" s="126"/>
      <c r="G3" s="127"/>
      <c r="H3" s="127"/>
      <c r="I3" s="126"/>
      <c r="J3" s="78" t="s">
        <v>208</v>
      </c>
      <c r="K3" s="78" t="s">
        <v>209</v>
      </c>
      <c r="L3" s="78" t="s">
        <v>210</v>
      </c>
      <c r="M3" s="78" t="s">
        <v>211</v>
      </c>
      <c r="N3" s="78" t="s">
        <v>212</v>
      </c>
      <c r="O3" s="78" t="s">
        <v>213</v>
      </c>
      <c r="P3" s="78" t="s">
        <v>214</v>
      </c>
      <c r="Q3" s="78" t="s">
        <v>215</v>
      </c>
      <c r="R3" s="78" t="s">
        <v>216</v>
      </c>
      <c r="S3" s="78" t="s">
        <v>217</v>
      </c>
      <c r="T3" s="78" t="s">
        <v>218</v>
      </c>
      <c r="U3" s="78" t="s">
        <v>219</v>
      </c>
      <c r="V3" s="78" t="s">
        <v>202</v>
      </c>
      <c r="W3" s="78" t="s">
        <v>203</v>
      </c>
      <c r="X3" s="78" t="s">
        <v>113</v>
      </c>
      <c r="Y3" s="78" t="s">
        <v>114</v>
      </c>
      <c r="Z3" s="78" t="s">
        <v>220</v>
      </c>
    </row>
    <row r="4" spans="1:26" ht="33.950000000000003" customHeight="1" x14ac:dyDescent="0.15">
      <c r="A4" s="121">
        <v>1</v>
      </c>
      <c r="B4" s="122" t="s">
        <v>122</v>
      </c>
      <c r="C4" s="122" t="s">
        <v>123</v>
      </c>
      <c r="D4" s="122" t="s">
        <v>124</v>
      </c>
      <c r="E4" s="122" t="s">
        <v>125</v>
      </c>
      <c r="F4" s="5" t="s">
        <v>104</v>
      </c>
      <c r="G4" s="5">
        <v>2</v>
      </c>
      <c r="H4" s="71" t="s">
        <v>205</v>
      </c>
      <c r="I4" s="5" t="s">
        <v>104</v>
      </c>
      <c r="J4" s="5">
        <v>0</v>
      </c>
      <c r="K4" s="5">
        <v>0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5">
        <v>0</v>
      </c>
      <c r="V4" s="5">
        <v>2</v>
      </c>
      <c r="W4" s="5">
        <v>0</v>
      </c>
      <c r="X4" s="5">
        <v>0</v>
      </c>
      <c r="Y4" s="5">
        <v>0</v>
      </c>
      <c r="Z4" s="5">
        <v>0</v>
      </c>
    </row>
    <row r="5" spans="1:26" ht="33.950000000000003" customHeight="1" x14ac:dyDescent="0.15">
      <c r="A5" s="2">
        <v>2</v>
      </c>
      <c r="B5" s="66" t="s">
        <v>122</v>
      </c>
      <c r="C5" s="66" t="s">
        <v>126</v>
      </c>
      <c r="D5" s="66" t="s">
        <v>124</v>
      </c>
      <c r="E5" s="66" t="s">
        <v>125</v>
      </c>
      <c r="F5" s="5" t="s">
        <v>104</v>
      </c>
      <c r="G5" s="5">
        <v>12</v>
      </c>
      <c r="H5" s="71" t="s">
        <v>205</v>
      </c>
      <c r="I5" s="5" t="s">
        <v>104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12</v>
      </c>
      <c r="W5" s="5">
        <v>0</v>
      </c>
      <c r="X5" s="5">
        <v>0</v>
      </c>
      <c r="Y5" s="5">
        <v>0</v>
      </c>
      <c r="Z5" s="5">
        <v>0</v>
      </c>
    </row>
    <row r="6" spans="1:26" ht="33.950000000000003" customHeight="1" x14ac:dyDescent="0.15">
      <c r="A6" s="2">
        <v>3</v>
      </c>
      <c r="B6" s="66" t="s">
        <v>122</v>
      </c>
      <c r="C6" s="66" t="s">
        <v>127</v>
      </c>
      <c r="D6" s="66" t="s">
        <v>124</v>
      </c>
      <c r="E6" s="66" t="s">
        <v>125</v>
      </c>
      <c r="F6" s="5" t="s">
        <v>104</v>
      </c>
      <c r="G6" s="5">
        <v>13</v>
      </c>
      <c r="H6" s="71" t="s">
        <v>205</v>
      </c>
      <c r="I6" s="5" t="s">
        <v>104</v>
      </c>
      <c r="J6" s="5">
        <v>1</v>
      </c>
      <c r="K6" s="5">
        <v>0</v>
      </c>
      <c r="L6" s="5">
        <v>0</v>
      </c>
      <c r="M6" s="5">
        <v>0</v>
      </c>
      <c r="N6" s="5">
        <v>0</v>
      </c>
      <c r="O6" s="5">
        <v>0</v>
      </c>
      <c r="P6" s="5">
        <v>0</v>
      </c>
      <c r="Q6" s="5">
        <v>1</v>
      </c>
      <c r="R6" s="5">
        <v>2</v>
      </c>
      <c r="S6" s="5">
        <v>0</v>
      </c>
      <c r="T6" s="5">
        <v>1</v>
      </c>
      <c r="U6" s="5">
        <v>0</v>
      </c>
      <c r="V6" s="5">
        <v>8</v>
      </c>
      <c r="W6" s="5">
        <v>0</v>
      </c>
      <c r="X6" s="5">
        <v>0</v>
      </c>
      <c r="Y6" s="5">
        <v>0</v>
      </c>
      <c r="Z6" s="5">
        <v>0</v>
      </c>
    </row>
    <row r="7" spans="1:26" ht="33.950000000000003" customHeight="1" x14ac:dyDescent="0.15">
      <c r="A7" s="2">
        <v>4</v>
      </c>
      <c r="B7" s="66" t="s">
        <v>122</v>
      </c>
      <c r="C7" s="66" t="s">
        <v>128</v>
      </c>
      <c r="D7" s="66" t="s">
        <v>124</v>
      </c>
      <c r="E7" s="66" t="s">
        <v>125</v>
      </c>
      <c r="F7" s="5" t="s">
        <v>104</v>
      </c>
      <c r="G7" s="5">
        <v>8</v>
      </c>
      <c r="H7" s="71" t="s">
        <v>205</v>
      </c>
      <c r="I7" s="5" t="s">
        <v>104</v>
      </c>
      <c r="J7" s="5">
        <v>0</v>
      </c>
      <c r="K7" s="5">
        <v>0</v>
      </c>
      <c r="L7" s="5">
        <v>1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1</v>
      </c>
      <c r="U7" s="5">
        <v>0</v>
      </c>
      <c r="V7" s="5">
        <v>4</v>
      </c>
      <c r="W7" s="5">
        <v>2</v>
      </c>
      <c r="X7" s="5">
        <v>0</v>
      </c>
      <c r="Y7" s="5">
        <v>0</v>
      </c>
      <c r="Z7" s="5">
        <v>0</v>
      </c>
    </row>
    <row r="8" spans="1:26" ht="33.950000000000003" customHeight="1" x14ac:dyDescent="0.15">
      <c r="A8" s="2">
        <v>5</v>
      </c>
      <c r="B8" s="66" t="s">
        <v>122</v>
      </c>
      <c r="C8" s="66" t="s">
        <v>221</v>
      </c>
      <c r="D8" s="66" t="s">
        <v>222</v>
      </c>
      <c r="E8" s="66" t="s">
        <v>129</v>
      </c>
      <c r="F8" s="5" t="s">
        <v>104</v>
      </c>
      <c r="G8" s="5">
        <v>3</v>
      </c>
      <c r="H8" s="71" t="s">
        <v>205</v>
      </c>
      <c r="I8" s="5" t="s">
        <v>104</v>
      </c>
      <c r="J8" s="5">
        <v>0</v>
      </c>
      <c r="K8" s="5">
        <v>0</v>
      </c>
      <c r="L8" s="5">
        <v>0</v>
      </c>
      <c r="M8" s="5">
        <v>0</v>
      </c>
      <c r="N8" s="5">
        <v>1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1</v>
      </c>
      <c r="U8" s="5">
        <v>1</v>
      </c>
      <c r="V8" s="5">
        <v>0</v>
      </c>
      <c r="W8" s="5">
        <v>0</v>
      </c>
      <c r="X8" s="5">
        <v>0</v>
      </c>
      <c r="Y8" s="5">
        <v>0</v>
      </c>
      <c r="Z8" s="5">
        <v>0</v>
      </c>
    </row>
    <row r="9" spans="1:26" ht="33.950000000000003" customHeight="1" x14ac:dyDescent="0.15">
      <c r="A9" s="2">
        <v>6</v>
      </c>
      <c r="B9" s="66" t="s">
        <v>122</v>
      </c>
      <c r="C9" s="66" t="s">
        <v>223</v>
      </c>
      <c r="D9" s="66" t="s">
        <v>222</v>
      </c>
      <c r="E9" s="66" t="s">
        <v>129</v>
      </c>
      <c r="F9" s="5" t="s">
        <v>104</v>
      </c>
      <c r="G9" s="5">
        <v>1</v>
      </c>
      <c r="H9" s="71" t="s">
        <v>205</v>
      </c>
      <c r="I9" s="5" t="s">
        <v>104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1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Y9" s="5">
        <v>0</v>
      </c>
      <c r="Z9" s="5">
        <v>0</v>
      </c>
    </row>
    <row r="10" spans="1:26" ht="33.950000000000003" customHeight="1" x14ac:dyDescent="0.15">
      <c r="A10" s="2">
        <v>7</v>
      </c>
      <c r="B10" s="66" t="s">
        <v>130</v>
      </c>
      <c r="C10" s="66" t="s">
        <v>131</v>
      </c>
      <c r="D10" s="66" t="s">
        <v>132</v>
      </c>
      <c r="E10" s="66" t="s">
        <v>133</v>
      </c>
      <c r="F10" s="5" t="s">
        <v>104</v>
      </c>
      <c r="G10" s="5">
        <v>10</v>
      </c>
      <c r="H10" s="71" t="s">
        <v>204</v>
      </c>
      <c r="I10" s="5" t="s">
        <v>104</v>
      </c>
      <c r="J10" s="5">
        <v>1</v>
      </c>
      <c r="K10" s="5">
        <v>1</v>
      </c>
      <c r="L10" s="5">
        <v>1</v>
      </c>
      <c r="M10" s="5">
        <v>0</v>
      </c>
      <c r="N10" s="5">
        <v>3</v>
      </c>
      <c r="O10" s="5">
        <v>1</v>
      </c>
      <c r="P10" s="5">
        <v>0</v>
      </c>
      <c r="Q10" s="5">
        <v>1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  <c r="W10" s="5">
        <v>0</v>
      </c>
      <c r="X10" s="5">
        <v>0</v>
      </c>
      <c r="Y10" s="5">
        <v>2</v>
      </c>
      <c r="Z10" s="5">
        <v>0</v>
      </c>
    </row>
    <row r="11" spans="1:26" ht="33.950000000000003" customHeight="1" x14ac:dyDescent="0.15">
      <c r="A11" s="2">
        <v>8</v>
      </c>
      <c r="B11" s="66" t="s">
        <v>130</v>
      </c>
      <c r="C11" s="66" t="s">
        <v>134</v>
      </c>
      <c r="D11" s="66" t="s">
        <v>132</v>
      </c>
      <c r="E11" s="66" t="s">
        <v>133</v>
      </c>
      <c r="F11" s="5" t="s">
        <v>104</v>
      </c>
      <c r="G11" s="5">
        <v>32</v>
      </c>
      <c r="H11" s="71" t="s">
        <v>204</v>
      </c>
      <c r="I11" s="5" t="s">
        <v>104</v>
      </c>
      <c r="J11" s="5">
        <v>1</v>
      </c>
      <c r="K11" s="5">
        <v>3</v>
      </c>
      <c r="L11" s="5">
        <v>1</v>
      </c>
      <c r="M11" s="5">
        <v>10</v>
      </c>
      <c r="N11" s="5">
        <v>4</v>
      </c>
      <c r="O11" s="5">
        <v>2</v>
      </c>
      <c r="P11" s="5">
        <v>2</v>
      </c>
      <c r="Q11" s="5">
        <v>4</v>
      </c>
      <c r="R11" s="5">
        <v>3</v>
      </c>
      <c r="S11" s="5">
        <v>0</v>
      </c>
      <c r="T11" s="5">
        <v>0</v>
      </c>
      <c r="U11" s="5">
        <v>0</v>
      </c>
      <c r="V11" s="5">
        <v>0</v>
      </c>
      <c r="W11" s="5">
        <v>1</v>
      </c>
      <c r="X11" s="5">
        <v>1</v>
      </c>
      <c r="Y11" s="5">
        <v>0</v>
      </c>
      <c r="Z11" s="5">
        <v>0</v>
      </c>
    </row>
    <row r="12" spans="1:26" ht="33.950000000000003" customHeight="1" x14ac:dyDescent="0.15">
      <c r="A12" s="2">
        <v>9</v>
      </c>
      <c r="B12" s="66" t="s">
        <v>130</v>
      </c>
      <c r="C12" s="66" t="s">
        <v>135</v>
      </c>
      <c r="D12" s="66" t="s">
        <v>132</v>
      </c>
      <c r="E12" s="66" t="s">
        <v>133</v>
      </c>
      <c r="F12" s="5" t="s">
        <v>104</v>
      </c>
      <c r="G12" s="5">
        <v>5</v>
      </c>
      <c r="H12" s="71" t="s">
        <v>204</v>
      </c>
      <c r="I12" s="5" t="s">
        <v>104</v>
      </c>
      <c r="J12" s="5">
        <v>0</v>
      </c>
      <c r="K12" s="5">
        <v>0</v>
      </c>
      <c r="L12" s="5">
        <v>1</v>
      </c>
      <c r="M12" s="5">
        <v>1</v>
      </c>
      <c r="N12" s="5">
        <v>0</v>
      </c>
      <c r="O12" s="5">
        <v>0</v>
      </c>
      <c r="P12" s="5">
        <v>2</v>
      </c>
      <c r="Q12" s="5">
        <v>0</v>
      </c>
      <c r="R12" s="5">
        <v>0</v>
      </c>
      <c r="S12" s="5">
        <v>1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</row>
    <row r="13" spans="1:26" ht="33.950000000000003" customHeight="1" x14ac:dyDescent="0.15">
      <c r="A13" s="2">
        <v>10</v>
      </c>
      <c r="B13" s="66" t="s">
        <v>130</v>
      </c>
      <c r="C13" s="66" t="s">
        <v>136</v>
      </c>
      <c r="D13" s="66" t="s">
        <v>132</v>
      </c>
      <c r="E13" s="66" t="s">
        <v>137</v>
      </c>
      <c r="F13" s="5" t="s">
        <v>104</v>
      </c>
      <c r="G13" s="5">
        <v>14</v>
      </c>
      <c r="H13" s="71" t="s">
        <v>204</v>
      </c>
      <c r="I13" s="5" t="s">
        <v>104</v>
      </c>
      <c r="J13" s="5">
        <v>2</v>
      </c>
      <c r="K13" s="5">
        <v>1</v>
      </c>
      <c r="L13" s="5">
        <v>1</v>
      </c>
      <c r="M13" s="5">
        <v>0</v>
      </c>
      <c r="N13" s="5">
        <v>4</v>
      </c>
      <c r="O13" s="5">
        <v>1</v>
      </c>
      <c r="P13" s="5">
        <v>0</v>
      </c>
      <c r="Q13" s="5">
        <v>3</v>
      </c>
      <c r="R13" s="5">
        <v>0</v>
      </c>
      <c r="S13" s="5">
        <v>0</v>
      </c>
      <c r="T13" s="5">
        <v>0</v>
      </c>
      <c r="U13" s="5">
        <v>0</v>
      </c>
      <c r="V13" s="5">
        <v>0</v>
      </c>
      <c r="W13" s="5">
        <v>0</v>
      </c>
      <c r="X13" s="5">
        <v>0</v>
      </c>
      <c r="Y13" s="5">
        <v>2</v>
      </c>
      <c r="Z13" s="5">
        <v>0</v>
      </c>
    </row>
    <row r="14" spans="1:26" ht="33.950000000000003" customHeight="1" x14ac:dyDescent="0.15">
      <c r="A14" s="2">
        <v>11</v>
      </c>
      <c r="B14" s="66" t="s">
        <v>130</v>
      </c>
      <c r="C14" s="66" t="s">
        <v>138</v>
      </c>
      <c r="D14" s="66" t="s">
        <v>132</v>
      </c>
      <c r="E14" s="66" t="s">
        <v>137</v>
      </c>
      <c r="F14" s="5" t="s">
        <v>104</v>
      </c>
      <c r="G14" s="5">
        <v>30</v>
      </c>
      <c r="H14" s="71" t="s">
        <v>204</v>
      </c>
      <c r="I14" s="5" t="s">
        <v>104</v>
      </c>
      <c r="J14" s="5">
        <v>1</v>
      </c>
      <c r="K14" s="5">
        <v>2</v>
      </c>
      <c r="L14" s="5">
        <v>1</v>
      </c>
      <c r="M14" s="5">
        <v>12</v>
      </c>
      <c r="N14" s="5">
        <v>2</v>
      </c>
      <c r="O14" s="5">
        <v>2</v>
      </c>
      <c r="P14" s="5">
        <v>3</v>
      </c>
      <c r="Q14" s="5">
        <v>4</v>
      </c>
      <c r="R14" s="5">
        <v>2</v>
      </c>
      <c r="S14" s="5">
        <v>0</v>
      </c>
      <c r="T14" s="5">
        <v>0</v>
      </c>
      <c r="U14" s="5">
        <v>0</v>
      </c>
      <c r="V14" s="5">
        <v>0</v>
      </c>
      <c r="W14" s="5">
        <v>0</v>
      </c>
      <c r="X14" s="5">
        <v>1</v>
      </c>
      <c r="Y14" s="5">
        <v>0</v>
      </c>
      <c r="Z14" s="5">
        <v>0</v>
      </c>
    </row>
    <row r="15" spans="1:26" ht="33.950000000000003" customHeight="1" x14ac:dyDescent="0.15">
      <c r="A15" s="2">
        <v>12</v>
      </c>
      <c r="B15" s="66" t="s">
        <v>130</v>
      </c>
      <c r="C15" s="66" t="s">
        <v>139</v>
      </c>
      <c r="D15" s="66" t="s">
        <v>132</v>
      </c>
      <c r="E15" s="66" t="s">
        <v>137</v>
      </c>
      <c r="F15" s="5" t="s">
        <v>104</v>
      </c>
      <c r="G15" s="5">
        <v>11</v>
      </c>
      <c r="H15" s="71" t="s">
        <v>204</v>
      </c>
      <c r="I15" s="5" t="s">
        <v>104</v>
      </c>
      <c r="J15" s="5">
        <v>0</v>
      </c>
      <c r="K15" s="5">
        <v>0</v>
      </c>
      <c r="L15" s="5">
        <v>1</v>
      </c>
      <c r="M15" s="5">
        <v>6</v>
      </c>
      <c r="N15" s="5">
        <v>0</v>
      </c>
      <c r="O15" s="5">
        <v>0</v>
      </c>
      <c r="P15" s="5">
        <v>0</v>
      </c>
      <c r="Q15" s="5">
        <v>2</v>
      </c>
      <c r="R15" s="5">
        <v>2</v>
      </c>
      <c r="S15" s="5">
        <v>0</v>
      </c>
      <c r="T15" s="5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0</v>
      </c>
    </row>
    <row r="16" spans="1:26" ht="33.950000000000003" customHeight="1" x14ac:dyDescent="0.15">
      <c r="A16" s="2">
        <v>13</v>
      </c>
      <c r="B16" s="66" t="s">
        <v>224</v>
      </c>
      <c r="C16" s="66" t="s">
        <v>140</v>
      </c>
      <c r="D16" s="66" t="s">
        <v>132</v>
      </c>
      <c r="E16" s="66" t="s">
        <v>141</v>
      </c>
      <c r="F16" s="5" t="s">
        <v>104</v>
      </c>
      <c r="G16" s="5">
        <v>4</v>
      </c>
      <c r="H16" s="71" t="s">
        <v>204</v>
      </c>
      <c r="I16" s="5" t="s">
        <v>104</v>
      </c>
      <c r="J16" s="5">
        <v>1</v>
      </c>
      <c r="K16" s="5">
        <v>0</v>
      </c>
      <c r="L16" s="5">
        <v>2</v>
      </c>
      <c r="M16" s="5">
        <v>1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  <c r="U16" s="5">
        <v>0</v>
      </c>
      <c r="V16" s="5">
        <v>0</v>
      </c>
      <c r="W16" s="5">
        <v>0</v>
      </c>
      <c r="X16" s="5">
        <v>0</v>
      </c>
      <c r="Y16" s="5">
        <v>0</v>
      </c>
      <c r="Z16" s="5">
        <v>0</v>
      </c>
    </row>
    <row r="17" spans="1:26" ht="33.950000000000003" customHeight="1" x14ac:dyDescent="0.15">
      <c r="A17" s="2">
        <v>14</v>
      </c>
      <c r="B17" s="66" t="s">
        <v>224</v>
      </c>
      <c r="C17" s="66" t="s">
        <v>142</v>
      </c>
      <c r="D17" s="66" t="s">
        <v>132</v>
      </c>
      <c r="E17" s="66" t="s">
        <v>141</v>
      </c>
      <c r="F17" s="5" t="s">
        <v>104</v>
      </c>
      <c r="G17" s="5">
        <v>7</v>
      </c>
      <c r="H17" s="71" t="s">
        <v>204</v>
      </c>
      <c r="I17" s="5" t="s">
        <v>104</v>
      </c>
      <c r="J17" s="5">
        <v>0</v>
      </c>
      <c r="K17" s="5">
        <v>0</v>
      </c>
      <c r="L17" s="5">
        <v>0</v>
      </c>
      <c r="M17" s="5">
        <v>3</v>
      </c>
      <c r="N17" s="5">
        <v>0</v>
      </c>
      <c r="O17" s="5">
        <v>2</v>
      </c>
      <c r="P17" s="5">
        <v>1</v>
      </c>
      <c r="Q17" s="5">
        <v>1</v>
      </c>
      <c r="R17" s="5">
        <v>0</v>
      </c>
      <c r="S17" s="5">
        <v>0</v>
      </c>
      <c r="T17" s="5">
        <v>0</v>
      </c>
      <c r="U17" s="5">
        <v>0</v>
      </c>
      <c r="V17" s="5">
        <v>0</v>
      </c>
      <c r="W17" s="5">
        <v>0</v>
      </c>
      <c r="X17" s="5">
        <v>0</v>
      </c>
      <c r="Y17" s="5">
        <v>0</v>
      </c>
      <c r="Z17" s="5">
        <v>0</v>
      </c>
    </row>
    <row r="18" spans="1:26" ht="33.950000000000003" customHeight="1" x14ac:dyDescent="0.15">
      <c r="A18" s="2">
        <v>15</v>
      </c>
      <c r="B18" s="66" t="s">
        <v>224</v>
      </c>
      <c r="C18" s="66" t="s">
        <v>143</v>
      </c>
      <c r="D18" s="66" t="s">
        <v>132</v>
      </c>
      <c r="E18" s="66" t="s">
        <v>144</v>
      </c>
      <c r="F18" s="5" t="s">
        <v>104</v>
      </c>
      <c r="G18" s="5">
        <v>3</v>
      </c>
      <c r="H18" s="71" t="s">
        <v>204</v>
      </c>
      <c r="I18" s="5" t="s">
        <v>104</v>
      </c>
      <c r="J18" s="5">
        <v>1</v>
      </c>
      <c r="K18" s="5">
        <v>0</v>
      </c>
      <c r="L18" s="5">
        <v>0</v>
      </c>
      <c r="M18" s="5">
        <v>0</v>
      </c>
      <c r="N18" s="5">
        <v>0</v>
      </c>
      <c r="O18" s="5">
        <v>1</v>
      </c>
      <c r="P18" s="5">
        <v>0</v>
      </c>
      <c r="Q18" s="5">
        <v>1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  <c r="W18" s="5">
        <v>0</v>
      </c>
      <c r="X18" s="5">
        <v>0</v>
      </c>
      <c r="Y18" s="5">
        <v>0</v>
      </c>
      <c r="Z18" s="5">
        <v>0</v>
      </c>
    </row>
    <row r="19" spans="1:26" ht="33.950000000000003" customHeight="1" x14ac:dyDescent="0.15">
      <c r="A19" s="2">
        <v>16</v>
      </c>
      <c r="B19" s="66" t="s">
        <v>224</v>
      </c>
      <c r="C19" s="66" t="s">
        <v>145</v>
      </c>
      <c r="D19" s="66" t="s">
        <v>132</v>
      </c>
      <c r="E19" s="66" t="s">
        <v>144</v>
      </c>
      <c r="F19" s="5" t="s">
        <v>104</v>
      </c>
      <c r="G19" s="5">
        <v>5</v>
      </c>
      <c r="H19" s="71" t="s">
        <v>204</v>
      </c>
      <c r="I19" s="5" t="s">
        <v>104</v>
      </c>
      <c r="J19" s="5">
        <v>0</v>
      </c>
      <c r="K19" s="5">
        <v>0</v>
      </c>
      <c r="L19" s="5">
        <v>2</v>
      </c>
      <c r="M19" s="5">
        <v>2</v>
      </c>
      <c r="N19" s="5">
        <v>0</v>
      </c>
      <c r="O19" s="5">
        <v>1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</row>
    <row r="20" spans="1:26" ht="33.950000000000003" customHeight="1" x14ac:dyDescent="0.15">
      <c r="A20" s="2">
        <v>17</v>
      </c>
      <c r="B20" s="66" t="s">
        <v>224</v>
      </c>
      <c r="C20" s="66" t="s">
        <v>146</v>
      </c>
      <c r="D20" s="66" t="s">
        <v>132</v>
      </c>
      <c r="E20" s="66" t="s">
        <v>144</v>
      </c>
      <c r="F20" s="5" t="s">
        <v>104</v>
      </c>
      <c r="G20" s="5">
        <v>5</v>
      </c>
      <c r="H20" s="71" t="s">
        <v>204</v>
      </c>
      <c r="I20" s="5" t="s">
        <v>104</v>
      </c>
      <c r="J20" s="5">
        <v>0</v>
      </c>
      <c r="K20" s="5">
        <v>0</v>
      </c>
      <c r="L20" s="5">
        <v>0</v>
      </c>
      <c r="M20" s="5">
        <v>1</v>
      </c>
      <c r="N20" s="5">
        <v>0</v>
      </c>
      <c r="O20" s="5">
        <v>2</v>
      </c>
      <c r="P20" s="5">
        <v>1</v>
      </c>
      <c r="Q20" s="5">
        <v>1</v>
      </c>
      <c r="R20" s="5">
        <v>0</v>
      </c>
      <c r="S20" s="5">
        <v>0</v>
      </c>
      <c r="T20" s="5">
        <v>0</v>
      </c>
      <c r="U20" s="5">
        <v>0</v>
      </c>
      <c r="V20" s="5">
        <v>0</v>
      </c>
      <c r="W20" s="5">
        <v>0</v>
      </c>
      <c r="X20" s="5">
        <v>0</v>
      </c>
      <c r="Y20" s="5">
        <v>0</v>
      </c>
      <c r="Z20" s="5">
        <v>0</v>
      </c>
    </row>
    <row r="21" spans="1:26" ht="33.950000000000003" customHeight="1" x14ac:dyDescent="0.15">
      <c r="A21" s="2">
        <v>18</v>
      </c>
      <c r="B21" s="66" t="s">
        <v>130</v>
      </c>
      <c r="C21" s="66" t="s">
        <v>147</v>
      </c>
      <c r="D21" s="66" t="s">
        <v>132</v>
      </c>
      <c r="E21" s="66" t="s">
        <v>148</v>
      </c>
      <c r="F21" s="5" t="s">
        <v>104</v>
      </c>
      <c r="G21" s="5">
        <v>1</v>
      </c>
      <c r="H21" s="71" t="s">
        <v>204</v>
      </c>
      <c r="I21" s="5" t="s">
        <v>104</v>
      </c>
      <c r="J21" s="5">
        <v>0</v>
      </c>
      <c r="K21" s="5">
        <v>0</v>
      </c>
      <c r="L21" s="5">
        <v>0</v>
      </c>
      <c r="M21" s="5">
        <v>0</v>
      </c>
      <c r="N21" s="5">
        <v>1</v>
      </c>
      <c r="O21" s="5">
        <v>0</v>
      </c>
      <c r="P21" s="5">
        <v>0</v>
      </c>
      <c r="Q21" s="5">
        <v>0</v>
      </c>
      <c r="R21" s="5">
        <v>0</v>
      </c>
      <c r="S21" s="5">
        <v>0</v>
      </c>
      <c r="T21" s="5">
        <v>0</v>
      </c>
      <c r="U21" s="5">
        <v>0</v>
      </c>
      <c r="V21" s="5">
        <v>0</v>
      </c>
      <c r="W21" s="5">
        <v>0</v>
      </c>
      <c r="X21" s="5">
        <v>0</v>
      </c>
      <c r="Y21" s="5">
        <v>0</v>
      </c>
      <c r="Z21" s="5">
        <v>0</v>
      </c>
    </row>
    <row r="22" spans="1:26" ht="33.950000000000003" customHeight="1" x14ac:dyDescent="0.15">
      <c r="A22" s="2">
        <v>19</v>
      </c>
      <c r="B22" s="66" t="s">
        <v>130</v>
      </c>
      <c r="C22" s="66" t="s">
        <v>149</v>
      </c>
      <c r="D22" s="66" t="s">
        <v>132</v>
      </c>
      <c r="E22" s="66" t="s">
        <v>150</v>
      </c>
      <c r="F22" s="5" t="s">
        <v>104</v>
      </c>
      <c r="G22" s="5">
        <v>1</v>
      </c>
      <c r="H22" s="71" t="s">
        <v>204</v>
      </c>
      <c r="I22" s="5" t="s">
        <v>104</v>
      </c>
      <c r="J22" s="5">
        <v>0</v>
      </c>
      <c r="K22" s="5">
        <v>0</v>
      </c>
      <c r="L22" s="5">
        <v>0</v>
      </c>
      <c r="M22" s="5">
        <v>0</v>
      </c>
      <c r="N22" s="5">
        <v>1</v>
      </c>
      <c r="O22" s="5">
        <v>0</v>
      </c>
      <c r="P22" s="5">
        <v>0</v>
      </c>
      <c r="Q22" s="5">
        <v>0</v>
      </c>
      <c r="R22" s="5">
        <v>0</v>
      </c>
      <c r="S22" s="5">
        <v>0</v>
      </c>
      <c r="T22" s="5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</row>
    <row r="23" spans="1:26" ht="33.950000000000003" customHeight="1" x14ac:dyDescent="0.15">
      <c r="A23" s="2">
        <v>20</v>
      </c>
      <c r="B23" s="66" t="s">
        <v>130</v>
      </c>
      <c r="C23" s="66" t="s">
        <v>151</v>
      </c>
      <c r="D23" s="66" t="s">
        <v>132</v>
      </c>
      <c r="E23" s="66" t="s">
        <v>137</v>
      </c>
      <c r="F23" s="5" t="s">
        <v>104</v>
      </c>
      <c r="G23" s="5">
        <v>3</v>
      </c>
      <c r="H23" s="71" t="s">
        <v>204</v>
      </c>
      <c r="I23" s="5" t="s">
        <v>104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5">
        <v>0</v>
      </c>
      <c r="P23" s="5">
        <v>2</v>
      </c>
      <c r="Q23" s="5">
        <v>0</v>
      </c>
      <c r="R23" s="5">
        <v>0</v>
      </c>
      <c r="S23" s="5">
        <v>1</v>
      </c>
      <c r="T23" s="5">
        <v>0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</row>
    <row r="24" spans="1:26" ht="33.950000000000003" customHeight="1" x14ac:dyDescent="0.15">
      <c r="A24" s="2">
        <v>21</v>
      </c>
      <c r="B24" s="66" t="s">
        <v>152</v>
      </c>
      <c r="C24" s="66" t="s">
        <v>153</v>
      </c>
      <c r="D24" s="66" t="s">
        <v>124</v>
      </c>
      <c r="E24" s="66" t="s">
        <v>125</v>
      </c>
      <c r="F24" s="5" t="s">
        <v>104</v>
      </c>
      <c r="G24" s="5">
        <v>1</v>
      </c>
      <c r="H24" s="71" t="s">
        <v>205</v>
      </c>
      <c r="I24" s="5" t="s">
        <v>104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0</v>
      </c>
      <c r="Q24" s="5">
        <v>0</v>
      </c>
      <c r="R24" s="5">
        <v>1</v>
      </c>
      <c r="S24" s="5">
        <v>0</v>
      </c>
      <c r="T24" s="5">
        <v>0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</row>
    <row r="25" spans="1:26" ht="33.950000000000003" customHeight="1" x14ac:dyDescent="0.15">
      <c r="A25" s="121">
        <v>22</v>
      </c>
      <c r="B25" s="122" t="s">
        <v>154</v>
      </c>
      <c r="C25" s="122" t="s">
        <v>155</v>
      </c>
      <c r="D25" s="122" t="s">
        <v>156</v>
      </c>
      <c r="E25" s="122" t="s">
        <v>157</v>
      </c>
      <c r="F25" s="5" t="s">
        <v>104</v>
      </c>
      <c r="G25" s="5">
        <v>4</v>
      </c>
      <c r="H25" s="71" t="s">
        <v>204</v>
      </c>
      <c r="I25" s="5" t="s">
        <v>104</v>
      </c>
      <c r="J25" s="5">
        <v>0</v>
      </c>
      <c r="K25" s="5">
        <v>0</v>
      </c>
      <c r="L25" s="5">
        <v>1</v>
      </c>
      <c r="M25" s="5">
        <v>1</v>
      </c>
      <c r="N25" s="5">
        <v>1</v>
      </c>
      <c r="O25" s="5">
        <v>1</v>
      </c>
      <c r="P25" s="5">
        <v>0</v>
      </c>
      <c r="Q25" s="5">
        <v>0</v>
      </c>
      <c r="R25" s="5">
        <v>0</v>
      </c>
      <c r="S25" s="5">
        <v>0</v>
      </c>
      <c r="T25" s="5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</row>
    <row r="26" spans="1:26" ht="33.950000000000003" customHeight="1" x14ac:dyDescent="0.15">
      <c r="A26" s="2">
        <v>23</v>
      </c>
      <c r="B26" s="66" t="s">
        <v>154</v>
      </c>
      <c r="C26" s="66" t="s">
        <v>158</v>
      </c>
      <c r="D26" s="66" t="s">
        <v>156</v>
      </c>
      <c r="E26" s="66" t="s">
        <v>157</v>
      </c>
      <c r="F26" s="5" t="s">
        <v>104</v>
      </c>
      <c r="G26" s="5">
        <v>13</v>
      </c>
      <c r="H26" s="71" t="s">
        <v>204</v>
      </c>
      <c r="I26" s="5" t="s">
        <v>104</v>
      </c>
      <c r="J26" s="5">
        <v>2</v>
      </c>
      <c r="K26" s="5">
        <v>0</v>
      </c>
      <c r="L26" s="5">
        <v>0</v>
      </c>
      <c r="M26" s="5">
        <v>5</v>
      </c>
      <c r="N26" s="5">
        <v>1</v>
      </c>
      <c r="O26" s="5">
        <v>0</v>
      </c>
      <c r="P26" s="5">
        <v>1</v>
      </c>
      <c r="Q26" s="5">
        <v>0</v>
      </c>
      <c r="R26" s="5">
        <v>2</v>
      </c>
      <c r="S26" s="5">
        <v>2</v>
      </c>
      <c r="T26" s="5">
        <v>0</v>
      </c>
      <c r="U26" s="5">
        <v>0</v>
      </c>
      <c r="V26" s="5">
        <v>0</v>
      </c>
      <c r="W26" s="5">
        <v>0</v>
      </c>
      <c r="X26" s="5">
        <v>0</v>
      </c>
      <c r="Y26" s="5">
        <v>0</v>
      </c>
      <c r="Z26" s="5">
        <v>0</v>
      </c>
    </row>
    <row r="27" spans="1:26" ht="33.950000000000003" customHeight="1" x14ac:dyDescent="0.15">
      <c r="A27" s="2">
        <v>24</v>
      </c>
      <c r="B27" s="66" t="s">
        <v>154</v>
      </c>
      <c r="C27" s="66" t="s">
        <v>159</v>
      </c>
      <c r="D27" s="66" t="s">
        <v>156</v>
      </c>
      <c r="E27" s="66" t="s">
        <v>157</v>
      </c>
      <c r="F27" s="5" t="s">
        <v>104</v>
      </c>
      <c r="G27" s="5">
        <v>2</v>
      </c>
      <c r="H27" s="71" t="s">
        <v>204</v>
      </c>
      <c r="I27" s="5" t="s">
        <v>104</v>
      </c>
      <c r="J27" s="5">
        <v>0</v>
      </c>
      <c r="K27" s="5">
        <v>1</v>
      </c>
      <c r="L27" s="5">
        <v>0</v>
      </c>
      <c r="M27" s="5">
        <v>0</v>
      </c>
      <c r="N27" s="5">
        <v>0</v>
      </c>
      <c r="O27" s="5">
        <v>1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</row>
    <row r="28" spans="1:26" ht="33.950000000000003" customHeight="1" x14ac:dyDescent="0.15">
      <c r="A28" s="2">
        <v>25</v>
      </c>
      <c r="B28" s="66" t="s">
        <v>154</v>
      </c>
      <c r="C28" s="66" t="s">
        <v>160</v>
      </c>
      <c r="D28" s="66" t="s">
        <v>156</v>
      </c>
      <c r="E28" s="66" t="s">
        <v>157</v>
      </c>
      <c r="F28" s="5" t="s">
        <v>104</v>
      </c>
      <c r="G28" s="5">
        <v>3</v>
      </c>
      <c r="H28" s="71" t="s">
        <v>204</v>
      </c>
      <c r="I28" s="5" t="s">
        <v>104</v>
      </c>
      <c r="J28" s="5">
        <v>0</v>
      </c>
      <c r="K28" s="5">
        <v>0</v>
      </c>
      <c r="L28" s="5">
        <v>1</v>
      </c>
      <c r="M28" s="5">
        <v>0</v>
      </c>
      <c r="N28" s="5">
        <v>0</v>
      </c>
      <c r="O28" s="5">
        <v>0</v>
      </c>
      <c r="P28" s="5">
        <v>1</v>
      </c>
      <c r="Q28" s="5">
        <v>1</v>
      </c>
      <c r="R28" s="5">
        <v>0</v>
      </c>
      <c r="S28" s="5">
        <v>0</v>
      </c>
      <c r="T28" s="5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</row>
    <row r="29" spans="1:26" ht="33.950000000000003" customHeight="1" x14ac:dyDescent="0.15">
      <c r="A29" s="2">
        <v>26</v>
      </c>
      <c r="B29" s="66" t="s">
        <v>154</v>
      </c>
      <c r="C29" s="66" t="s">
        <v>161</v>
      </c>
      <c r="D29" s="66" t="s">
        <v>156</v>
      </c>
      <c r="E29" s="66" t="s">
        <v>157</v>
      </c>
      <c r="F29" s="5" t="s">
        <v>104</v>
      </c>
      <c r="G29" s="5">
        <v>1</v>
      </c>
      <c r="H29" s="71" t="s">
        <v>204</v>
      </c>
      <c r="I29" s="5" t="s">
        <v>104</v>
      </c>
      <c r="J29" s="5">
        <v>0</v>
      </c>
      <c r="K29" s="5">
        <v>0</v>
      </c>
      <c r="L29" s="5">
        <v>0</v>
      </c>
      <c r="M29" s="5">
        <v>1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</row>
    <row r="30" spans="1:26" ht="33.950000000000003" customHeight="1" x14ac:dyDescent="0.15">
      <c r="A30" s="2">
        <v>27</v>
      </c>
      <c r="B30" s="66" t="s">
        <v>162</v>
      </c>
      <c r="C30" s="66" t="s">
        <v>163</v>
      </c>
      <c r="D30" s="66" t="s">
        <v>164</v>
      </c>
      <c r="E30" s="66" t="s">
        <v>165</v>
      </c>
      <c r="F30" s="5" t="s">
        <v>104</v>
      </c>
      <c r="G30" s="5">
        <v>2</v>
      </c>
      <c r="H30" s="71" t="s">
        <v>204</v>
      </c>
      <c r="I30" s="5" t="s">
        <v>104</v>
      </c>
      <c r="J30" s="5">
        <v>0</v>
      </c>
      <c r="K30" s="5">
        <v>0</v>
      </c>
      <c r="L30" s="5">
        <v>1</v>
      </c>
      <c r="M30" s="5">
        <v>0</v>
      </c>
      <c r="N30" s="5">
        <v>1</v>
      </c>
      <c r="O30" s="5">
        <v>0</v>
      </c>
      <c r="P30" s="5">
        <v>0</v>
      </c>
      <c r="Q30" s="5">
        <v>0</v>
      </c>
      <c r="R30" s="5">
        <v>0</v>
      </c>
      <c r="S30" s="5">
        <v>0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</row>
    <row r="31" spans="1:26" ht="33.950000000000003" customHeight="1" x14ac:dyDescent="0.15">
      <c r="A31" s="2">
        <v>28</v>
      </c>
      <c r="B31" s="66" t="s">
        <v>162</v>
      </c>
      <c r="C31" s="66" t="s">
        <v>166</v>
      </c>
      <c r="D31" s="66" t="s">
        <v>164</v>
      </c>
      <c r="E31" s="66" t="s">
        <v>165</v>
      </c>
      <c r="F31" s="5" t="s">
        <v>104</v>
      </c>
      <c r="G31" s="5">
        <v>3</v>
      </c>
      <c r="H31" s="71" t="s">
        <v>204</v>
      </c>
      <c r="I31" s="5" t="s">
        <v>104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1</v>
      </c>
      <c r="Q31" s="5">
        <v>1</v>
      </c>
      <c r="R31" s="5">
        <v>0</v>
      </c>
      <c r="S31" s="5">
        <v>1</v>
      </c>
      <c r="T31" s="5">
        <v>0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</row>
    <row r="32" spans="1:26" ht="33.950000000000003" customHeight="1" x14ac:dyDescent="0.15">
      <c r="A32" s="2">
        <v>29</v>
      </c>
      <c r="B32" s="66" t="s">
        <v>162</v>
      </c>
      <c r="C32" s="66" t="s">
        <v>167</v>
      </c>
      <c r="D32" s="66" t="s">
        <v>164</v>
      </c>
      <c r="E32" s="66" t="s">
        <v>165</v>
      </c>
      <c r="F32" s="5" t="s">
        <v>104</v>
      </c>
      <c r="G32" s="5">
        <v>2</v>
      </c>
      <c r="H32" s="71" t="s">
        <v>204</v>
      </c>
      <c r="I32" s="5" t="s">
        <v>104</v>
      </c>
      <c r="J32" s="5">
        <v>0</v>
      </c>
      <c r="K32" s="5">
        <v>0</v>
      </c>
      <c r="L32" s="5">
        <v>0</v>
      </c>
      <c r="M32" s="5">
        <v>0</v>
      </c>
      <c r="N32" s="5">
        <v>1</v>
      </c>
      <c r="O32" s="5">
        <v>0</v>
      </c>
      <c r="P32" s="5">
        <v>0</v>
      </c>
      <c r="Q32" s="5">
        <v>0</v>
      </c>
      <c r="R32" s="5">
        <v>0</v>
      </c>
      <c r="S32" s="5">
        <v>1</v>
      </c>
      <c r="T32" s="5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</row>
    <row r="33" spans="1:26" ht="33.950000000000003" customHeight="1" x14ac:dyDescent="0.15">
      <c r="A33" s="2">
        <v>30</v>
      </c>
      <c r="B33" s="66" t="s">
        <v>168</v>
      </c>
      <c r="C33" s="66" t="s">
        <v>169</v>
      </c>
      <c r="D33" s="66" t="s">
        <v>164</v>
      </c>
      <c r="E33" s="66" t="s">
        <v>170</v>
      </c>
      <c r="F33" s="5" t="s">
        <v>104</v>
      </c>
      <c r="G33" s="5">
        <v>3</v>
      </c>
      <c r="H33" s="71" t="s">
        <v>204</v>
      </c>
      <c r="I33" s="5" t="s">
        <v>104</v>
      </c>
      <c r="J33" s="5">
        <v>0</v>
      </c>
      <c r="K33" s="5">
        <v>0</v>
      </c>
      <c r="L33" s="5">
        <v>0</v>
      </c>
      <c r="M33" s="5">
        <v>0</v>
      </c>
      <c r="N33" s="5">
        <v>1</v>
      </c>
      <c r="O33" s="5">
        <v>0</v>
      </c>
      <c r="P33" s="5">
        <v>0</v>
      </c>
      <c r="Q33" s="5">
        <v>1</v>
      </c>
      <c r="R33" s="5">
        <v>0</v>
      </c>
      <c r="S33" s="5">
        <v>1</v>
      </c>
      <c r="T33" s="5">
        <v>0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</row>
    <row r="34" spans="1:26" ht="33.950000000000003" customHeight="1" x14ac:dyDescent="0.15">
      <c r="A34" s="2">
        <v>31</v>
      </c>
      <c r="B34" s="66" t="s">
        <v>168</v>
      </c>
      <c r="C34" s="66" t="s">
        <v>171</v>
      </c>
      <c r="D34" s="66" t="s">
        <v>164</v>
      </c>
      <c r="E34" s="66" t="s">
        <v>170</v>
      </c>
      <c r="F34" s="5" t="s">
        <v>104</v>
      </c>
      <c r="G34" s="5">
        <v>4</v>
      </c>
      <c r="H34" s="71" t="s">
        <v>204</v>
      </c>
      <c r="I34" s="5" t="s">
        <v>104</v>
      </c>
      <c r="J34" s="5">
        <v>0</v>
      </c>
      <c r="K34" s="5">
        <v>0</v>
      </c>
      <c r="L34" s="5">
        <v>0</v>
      </c>
      <c r="M34" s="5">
        <v>0</v>
      </c>
      <c r="N34" s="5">
        <v>2</v>
      </c>
      <c r="O34" s="5">
        <v>1</v>
      </c>
      <c r="P34" s="5">
        <v>0</v>
      </c>
      <c r="Q34" s="5">
        <v>0</v>
      </c>
      <c r="R34" s="5">
        <v>0</v>
      </c>
      <c r="S34" s="5">
        <v>1</v>
      </c>
      <c r="T34" s="5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0</v>
      </c>
    </row>
    <row r="35" spans="1:26" ht="33.950000000000003" customHeight="1" x14ac:dyDescent="0.15">
      <c r="A35" s="2">
        <v>32</v>
      </c>
      <c r="B35" s="66" t="s">
        <v>172</v>
      </c>
      <c r="C35" s="66" t="s">
        <v>173</v>
      </c>
      <c r="D35" s="66" t="s">
        <v>174</v>
      </c>
      <c r="E35" s="66" t="s">
        <v>175</v>
      </c>
      <c r="F35" s="5" t="s">
        <v>104</v>
      </c>
      <c r="G35" s="5">
        <v>2</v>
      </c>
      <c r="H35" s="71" t="s">
        <v>204</v>
      </c>
      <c r="I35" s="5" t="s">
        <v>104</v>
      </c>
      <c r="J35" s="5">
        <v>0</v>
      </c>
      <c r="K35" s="5">
        <v>0</v>
      </c>
      <c r="L35" s="5">
        <v>0</v>
      </c>
      <c r="M35" s="5">
        <v>1</v>
      </c>
      <c r="N35" s="5">
        <v>0</v>
      </c>
      <c r="O35" s="5">
        <v>0</v>
      </c>
      <c r="P35" s="5">
        <v>0</v>
      </c>
      <c r="Q35" s="5">
        <v>0</v>
      </c>
      <c r="R35" s="5">
        <v>0</v>
      </c>
      <c r="S35" s="5">
        <v>0</v>
      </c>
      <c r="T35" s="5">
        <v>0</v>
      </c>
      <c r="U35" s="5">
        <v>0</v>
      </c>
      <c r="V35" s="5">
        <v>0</v>
      </c>
      <c r="W35" s="5">
        <v>0</v>
      </c>
      <c r="X35" s="5">
        <v>0</v>
      </c>
      <c r="Y35" s="5">
        <v>1</v>
      </c>
      <c r="Z35" s="5">
        <v>0</v>
      </c>
    </row>
    <row r="36" spans="1:26" ht="33.950000000000003" customHeight="1" x14ac:dyDescent="0.15">
      <c r="A36" s="2">
        <v>33</v>
      </c>
      <c r="B36" s="66" t="s">
        <v>172</v>
      </c>
      <c r="C36" s="66" t="s">
        <v>176</v>
      </c>
      <c r="D36" s="66" t="s">
        <v>174</v>
      </c>
      <c r="E36" s="66" t="s">
        <v>175</v>
      </c>
      <c r="F36" s="5" t="s">
        <v>104</v>
      </c>
      <c r="G36" s="5">
        <v>7</v>
      </c>
      <c r="H36" s="71" t="s">
        <v>204</v>
      </c>
      <c r="I36" s="5" t="s">
        <v>104</v>
      </c>
      <c r="J36" s="5">
        <v>0</v>
      </c>
      <c r="K36" s="5">
        <v>0</v>
      </c>
      <c r="L36" s="5">
        <v>0</v>
      </c>
      <c r="M36" s="5">
        <v>2</v>
      </c>
      <c r="N36" s="5">
        <v>0</v>
      </c>
      <c r="O36" s="5">
        <v>1</v>
      </c>
      <c r="P36" s="5">
        <v>1</v>
      </c>
      <c r="Q36" s="5">
        <v>1</v>
      </c>
      <c r="R36" s="5">
        <v>2</v>
      </c>
      <c r="S36" s="5">
        <v>0</v>
      </c>
      <c r="T36" s="5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</row>
    <row r="37" spans="1:26" ht="33.950000000000003" customHeight="1" outlineLevel="1" x14ac:dyDescent="0.15">
      <c r="A37" s="2">
        <v>34</v>
      </c>
      <c r="B37" s="66" t="s">
        <v>172</v>
      </c>
      <c r="C37" s="66" t="s">
        <v>177</v>
      </c>
      <c r="D37" s="66" t="s">
        <v>174</v>
      </c>
      <c r="E37" s="66" t="s">
        <v>175</v>
      </c>
      <c r="F37" s="5" t="s">
        <v>104</v>
      </c>
      <c r="G37" s="5">
        <v>1</v>
      </c>
      <c r="H37" s="71" t="s">
        <v>204</v>
      </c>
      <c r="I37" s="5" t="s">
        <v>104</v>
      </c>
      <c r="J37" s="5">
        <v>0</v>
      </c>
      <c r="K37" s="5">
        <v>0</v>
      </c>
      <c r="L37" s="5">
        <v>1</v>
      </c>
      <c r="M37" s="5">
        <v>0</v>
      </c>
      <c r="N37" s="5">
        <v>0</v>
      </c>
      <c r="O37" s="5">
        <v>0</v>
      </c>
      <c r="P37" s="5">
        <v>0</v>
      </c>
      <c r="Q37" s="5">
        <v>0</v>
      </c>
      <c r="R37" s="5">
        <v>0</v>
      </c>
      <c r="S37" s="5">
        <v>0</v>
      </c>
      <c r="T37" s="5">
        <v>0</v>
      </c>
      <c r="U37" s="5">
        <v>0</v>
      </c>
      <c r="V37" s="5">
        <v>0</v>
      </c>
      <c r="W37" s="5">
        <v>0</v>
      </c>
      <c r="X37" s="5">
        <v>0</v>
      </c>
      <c r="Y37" s="5">
        <v>0</v>
      </c>
      <c r="Z37" s="5">
        <v>0</v>
      </c>
    </row>
    <row r="38" spans="1:26" ht="33.950000000000003" customHeight="1" outlineLevel="1" x14ac:dyDescent="0.15">
      <c r="A38" s="2">
        <v>35</v>
      </c>
      <c r="B38" s="66" t="s">
        <v>172</v>
      </c>
      <c r="C38" s="66" t="s">
        <v>178</v>
      </c>
      <c r="D38" s="66" t="s">
        <v>174</v>
      </c>
      <c r="E38" s="66" t="s">
        <v>179</v>
      </c>
      <c r="F38" s="5" t="s">
        <v>104</v>
      </c>
      <c r="G38" s="5">
        <v>2</v>
      </c>
      <c r="H38" s="71" t="s">
        <v>204</v>
      </c>
      <c r="I38" s="5" t="s">
        <v>104</v>
      </c>
      <c r="J38" s="5">
        <v>0</v>
      </c>
      <c r="K38" s="5">
        <v>0</v>
      </c>
      <c r="L38" s="5">
        <v>0</v>
      </c>
      <c r="M38" s="5">
        <v>1</v>
      </c>
      <c r="N38" s="5">
        <v>1</v>
      </c>
      <c r="O38" s="5">
        <v>0</v>
      </c>
      <c r="P38" s="5">
        <v>0</v>
      </c>
      <c r="Q38" s="5">
        <v>0</v>
      </c>
      <c r="R38" s="5">
        <v>0</v>
      </c>
      <c r="S38" s="5">
        <v>0</v>
      </c>
      <c r="T38" s="5">
        <v>0</v>
      </c>
      <c r="U38" s="5">
        <v>0</v>
      </c>
      <c r="V38" s="5">
        <v>0</v>
      </c>
      <c r="W38" s="5">
        <v>0</v>
      </c>
      <c r="X38" s="5">
        <v>0</v>
      </c>
      <c r="Y38" s="5">
        <v>0</v>
      </c>
      <c r="Z38" s="5">
        <v>0</v>
      </c>
    </row>
    <row r="39" spans="1:26" ht="33.950000000000003" customHeight="1" outlineLevel="1" x14ac:dyDescent="0.15">
      <c r="A39" s="2">
        <v>36</v>
      </c>
      <c r="B39" s="66" t="s">
        <v>172</v>
      </c>
      <c r="C39" s="66" t="s">
        <v>180</v>
      </c>
      <c r="D39" s="66" t="s">
        <v>174</v>
      </c>
      <c r="E39" s="66" t="s">
        <v>179</v>
      </c>
      <c r="F39" s="5" t="s">
        <v>104</v>
      </c>
      <c r="G39" s="5">
        <v>3</v>
      </c>
      <c r="H39" s="71" t="s">
        <v>204</v>
      </c>
      <c r="I39" s="5" t="s">
        <v>104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0</v>
      </c>
      <c r="Q39" s="5">
        <v>2</v>
      </c>
      <c r="R39" s="5">
        <v>1</v>
      </c>
      <c r="S39" s="5">
        <v>0</v>
      </c>
      <c r="T39" s="5">
        <v>0</v>
      </c>
      <c r="U39" s="5">
        <v>0</v>
      </c>
      <c r="V39" s="5">
        <v>0</v>
      </c>
      <c r="W39" s="5">
        <v>0</v>
      </c>
      <c r="X39" s="5">
        <v>0</v>
      </c>
      <c r="Y39" s="5">
        <v>0</v>
      </c>
      <c r="Z39" s="5">
        <v>0</v>
      </c>
    </row>
    <row r="40" spans="1:26" ht="33.950000000000003" customHeight="1" outlineLevel="1" x14ac:dyDescent="0.15">
      <c r="A40" s="2">
        <v>37</v>
      </c>
      <c r="B40" s="66" t="s">
        <v>172</v>
      </c>
      <c r="C40" s="66" t="s">
        <v>181</v>
      </c>
      <c r="D40" s="66" t="s">
        <v>174</v>
      </c>
      <c r="E40" s="66" t="s">
        <v>179</v>
      </c>
      <c r="F40" s="5" t="s">
        <v>104</v>
      </c>
      <c r="G40" s="5">
        <v>2</v>
      </c>
      <c r="H40" s="71" t="s">
        <v>204</v>
      </c>
      <c r="I40" s="5" t="s">
        <v>104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  <c r="O40" s="5">
        <v>2</v>
      </c>
      <c r="P40" s="5">
        <v>0</v>
      </c>
      <c r="Q40" s="5">
        <v>0</v>
      </c>
      <c r="R40" s="5">
        <v>0</v>
      </c>
      <c r="S40" s="5">
        <v>0</v>
      </c>
      <c r="T40" s="5">
        <v>0</v>
      </c>
      <c r="U40" s="5">
        <v>0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</row>
    <row r="41" spans="1:26" ht="33.950000000000003" customHeight="1" outlineLevel="1" x14ac:dyDescent="0.15">
      <c r="A41" s="2">
        <v>38</v>
      </c>
      <c r="B41" s="66" t="s">
        <v>172</v>
      </c>
      <c r="C41" s="66" t="s">
        <v>182</v>
      </c>
      <c r="D41" s="66" t="s">
        <v>174</v>
      </c>
      <c r="E41" s="66" t="s">
        <v>179</v>
      </c>
      <c r="F41" s="5" t="s">
        <v>104</v>
      </c>
      <c r="G41" s="5">
        <v>1</v>
      </c>
      <c r="H41" s="71" t="s">
        <v>204</v>
      </c>
      <c r="I41" s="5" t="s">
        <v>104</v>
      </c>
      <c r="J41" s="5">
        <v>0</v>
      </c>
      <c r="K41" s="5">
        <v>0</v>
      </c>
      <c r="L41" s="5">
        <v>1</v>
      </c>
      <c r="M41" s="5">
        <v>0</v>
      </c>
      <c r="N41" s="5">
        <v>0</v>
      </c>
      <c r="O41" s="5">
        <v>0</v>
      </c>
      <c r="P41" s="5">
        <v>0</v>
      </c>
      <c r="Q41" s="5">
        <v>0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</row>
    <row r="42" spans="1:26" ht="33.950000000000003" customHeight="1" outlineLevel="1" x14ac:dyDescent="0.15">
      <c r="A42" s="2">
        <v>39</v>
      </c>
      <c r="B42" s="66" t="s">
        <v>183</v>
      </c>
      <c r="C42" s="66" t="s">
        <v>184</v>
      </c>
      <c r="D42" s="66" t="s">
        <v>132</v>
      </c>
      <c r="E42" s="66" t="s">
        <v>185</v>
      </c>
      <c r="F42" s="5" t="s">
        <v>104</v>
      </c>
      <c r="G42" s="5">
        <v>7</v>
      </c>
      <c r="H42" s="71" t="s">
        <v>204</v>
      </c>
      <c r="I42" s="5" t="s">
        <v>104</v>
      </c>
      <c r="J42" s="5">
        <v>0</v>
      </c>
      <c r="K42" s="5">
        <v>1</v>
      </c>
      <c r="L42" s="5">
        <v>0</v>
      </c>
      <c r="M42" s="5">
        <v>0</v>
      </c>
      <c r="N42" s="5">
        <v>3</v>
      </c>
      <c r="O42" s="5">
        <v>2</v>
      </c>
      <c r="P42" s="5">
        <v>0</v>
      </c>
      <c r="Q42" s="5">
        <v>0</v>
      </c>
      <c r="R42" s="5">
        <v>0</v>
      </c>
      <c r="S42" s="5">
        <v>0</v>
      </c>
      <c r="T42" s="5">
        <v>0</v>
      </c>
      <c r="U42" s="5">
        <v>0</v>
      </c>
      <c r="V42" s="5">
        <v>0</v>
      </c>
      <c r="W42" s="5">
        <v>0</v>
      </c>
      <c r="X42" s="5">
        <v>0</v>
      </c>
      <c r="Y42" s="5">
        <v>1</v>
      </c>
      <c r="Z42" s="5">
        <v>0</v>
      </c>
    </row>
    <row r="43" spans="1:26" ht="33.950000000000003" customHeight="1" outlineLevel="1" x14ac:dyDescent="0.15">
      <c r="A43" s="2">
        <v>40</v>
      </c>
      <c r="B43" s="66" t="s">
        <v>183</v>
      </c>
      <c r="C43" s="66" t="s">
        <v>186</v>
      </c>
      <c r="D43" s="66" t="s">
        <v>132</v>
      </c>
      <c r="E43" s="66" t="s">
        <v>185</v>
      </c>
      <c r="F43" s="5" t="s">
        <v>104</v>
      </c>
      <c r="G43" s="5">
        <v>6</v>
      </c>
      <c r="H43" s="71" t="s">
        <v>204</v>
      </c>
      <c r="I43" s="5" t="s">
        <v>104</v>
      </c>
      <c r="J43" s="5">
        <v>0</v>
      </c>
      <c r="K43" s="5">
        <v>0</v>
      </c>
      <c r="L43" s="5">
        <v>0</v>
      </c>
      <c r="M43" s="5">
        <v>1</v>
      </c>
      <c r="N43" s="5">
        <v>0</v>
      </c>
      <c r="O43" s="5">
        <v>1</v>
      </c>
      <c r="P43" s="5">
        <v>0</v>
      </c>
      <c r="Q43" s="5">
        <v>1</v>
      </c>
      <c r="R43" s="5">
        <v>2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1</v>
      </c>
    </row>
    <row r="44" spans="1:26" ht="33.950000000000003" customHeight="1" outlineLevel="1" x14ac:dyDescent="0.15">
      <c r="A44" s="2">
        <v>41</v>
      </c>
      <c r="B44" s="66" t="s">
        <v>183</v>
      </c>
      <c r="C44" s="66" t="s">
        <v>187</v>
      </c>
      <c r="D44" s="66" t="s">
        <v>132</v>
      </c>
      <c r="E44" s="66" t="s">
        <v>185</v>
      </c>
      <c r="F44" s="5" t="s">
        <v>104</v>
      </c>
      <c r="G44" s="5">
        <v>3</v>
      </c>
      <c r="H44" s="71" t="s">
        <v>204</v>
      </c>
      <c r="I44" s="5" t="s">
        <v>104</v>
      </c>
      <c r="J44" s="5">
        <v>0</v>
      </c>
      <c r="K44" s="5">
        <v>0</v>
      </c>
      <c r="L44" s="5">
        <v>0</v>
      </c>
      <c r="M44" s="5">
        <v>0</v>
      </c>
      <c r="N44" s="5">
        <v>0</v>
      </c>
      <c r="O44" s="5">
        <v>1</v>
      </c>
      <c r="P44" s="5">
        <v>0</v>
      </c>
      <c r="Q44" s="5">
        <v>2</v>
      </c>
      <c r="R44" s="5">
        <v>0</v>
      </c>
      <c r="S44" s="5">
        <v>0</v>
      </c>
      <c r="T44" s="5">
        <v>0</v>
      </c>
      <c r="U44" s="5">
        <v>0</v>
      </c>
      <c r="V44" s="5">
        <v>0</v>
      </c>
      <c r="W44" s="5">
        <v>0</v>
      </c>
      <c r="X44" s="5">
        <v>0</v>
      </c>
      <c r="Y44" s="5">
        <v>0</v>
      </c>
      <c r="Z44" s="5">
        <v>0</v>
      </c>
    </row>
    <row r="45" spans="1:26" ht="33.950000000000003" customHeight="1" outlineLevel="1" x14ac:dyDescent="0.15">
      <c r="A45" s="2">
        <v>42</v>
      </c>
      <c r="B45" s="66" t="s">
        <v>183</v>
      </c>
      <c r="C45" s="66" t="s">
        <v>188</v>
      </c>
      <c r="D45" s="66" t="s">
        <v>132</v>
      </c>
      <c r="E45" s="66" t="s">
        <v>185</v>
      </c>
      <c r="F45" s="5" t="s">
        <v>104</v>
      </c>
      <c r="G45" s="5">
        <v>2</v>
      </c>
      <c r="H45" s="71" t="s">
        <v>204</v>
      </c>
      <c r="I45" s="5" t="s">
        <v>104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5">
        <v>2</v>
      </c>
      <c r="Q45" s="5">
        <v>0</v>
      </c>
      <c r="R45" s="5">
        <v>0</v>
      </c>
      <c r="S45" s="5">
        <v>0</v>
      </c>
      <c r="T45" s="5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</row>
    <row r="46" spans="1:26" ht="33.950000000000003" customHeight="1" outlineLevel="1" x14ac:dyDescent="0.15">
      <c r="A46" s="2">
        <v>43</v>
      </c>
      <c r="B46" s="66" t="s">
        <v>189</v>
      </c>
      <c r="C46" s="66" t="s">
        <v>190</v>
      </c>
      <c r="D46" s="66" t="s">
        <v>132</v>
      </c>
      <c r="E46" s="66" t="s">
        <v>191</v>
      </c>
      <c r="F46" s="5" t="s">
        <v>104</v>
      </c>
      <c r="G46" s="5">
        <v>2</v>
      </c>
      <c r="H46" s="71" t="s">
        <v>204</v>
      </c>
      <c r="I46" s="5" t="s">
        <v>104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5">
        <v>1</v>
      </c>
      <c r="P46" s="5">
        <v>0</v>
      </c>
      <c r="Q46" s="5">
        <v>1</v>
      </c>
      <c r="R46" s="5">
        <v>0</v>
      </c>
      <c r="S46" s="5">
        <v>0</v>
      </c>
      <c r="T46" s="5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</row>
    <row r="47" spans="1:26" ht="33.950000000000003" customHeight="1" outlineLevel="1" x14ac:dyDescent="0.15">
      <c r="A47" s="2">
        <v>44</v>
      </c>
      <c r="B47" s="66" t="s">
        <v>189</v>
      </c>
      <c r="C47" s="66" t="s">
        <v>192</v>
      </c>
      <c r="D47" s="66" t="s">
        <v>132</v>
      </c>
      <c r="E47" s="66" t="s">
        <v>191</v>
      </c>
      <c r="F47" s="5" t="s">
        <v>104</v>
      </c>
      <c r="G47" s="5">
        <v>2</v>
      </c>
      <c r="H47" s="71" t="s">
        <v>204</v>
      </c>
      <c r="I47" s="5" t="s">
        <v>104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  <c r="O47" s="5">
        <v>2</v>
      </c>
      <c r="P47" s="5">
        <v>0</v>
      </c>
      <c r="Q47" s="5">
        <v>0</v>
      </c>
      <c r="R47" s="5">
        <v>0</v>
      </c>
      <c r="S47" s="5">
        <v>0</v>
      </c>
      <c r="T47" s="5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</row>
    <row r="48" spans="1:26" ht="33.950000000000003" customHeight="1" outlineLevel="1" x14ac:dyDescent="0.15">
      <c r="A48" s="2">
        <v>45</v>
      </c>
      <c r="B48" s="66" t="s">
        <v>172</v>
      </c>
      <c r="C48" s="66" t="s">
        <v>193</v>
      </c>
      <c r="D48" s="66" t="s">
        <v>194</v>
      </c>
      <c r="E48" s="66" t="s">
        <v>195</v>
      </c>
      <c r="F48" s="5" t="s">
        <v>104</v>
      </c>
      <c r="G48" s="5">
        <v>10</v>
      </c>
      <c r="H48" s="71" t="s">
        <v>204</v>
      </c>
      <c r="I48" s="5" t="s">
        <v>104</v>
      </c>
      <c r="J48" s="5">
        <v>0</v>
      </c>
      <c r="K48" s="5">
        <v>0</v>
      </c>
      <c r="L48" s="5">
        <v>1</v>
      </c>
      <c r="M48" s="5">
        <v>1</v>
      </c>
      <c r="N48" s="5">
        <v>1</v>
      </c>
      <c r="O48" s="5">
        <v>2</v>
      </c>
      <c r="P48" s="5">
        <v>1</v>
      </c>
      <c r="Q48" s="5">
        <v>1</v>
      </c>
      <c r="R48" s="5">
        <v>3</v>
      </c>
      <c r="S48" s="5">
        <v>0</v>
      </c>
      <c r="T48" s="5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</row>
    <row r="49" spans="1:26" ht="33.950000000000003" customHeight="1" outlineLevel="1" x14ac:dyDescent="0.15">
      <c r="A49" s="2">
        <v>46</v>
      </c>
      <c r="B49" s="66" t="s">
        <v>172</v>
      </c>
      <c r="C49" s="66" t="s">
        <v>196</v>
      </c>
      <c r="D49" s="66" t="s">
        <v>194</v>
      </c>
      <c r="E49" s="66" t="s">
        <v>195</v>
      </c>
      <c r="F49" s="5" t="s">
        <v>104</v>
      </c>
      <c r="G49" s="5">
        <v>9</v>
      </c>
      <c r="H49" s="71" t="s">
        <v>204</v>
      </c>
      <c r="I49" s="5" t="s">
        <v>104</v>
      </c>
      <c r="J49" s="5">
        <v>0</v>
      </c>
      <c r="K49" s="5">
        <v>1</v>
      </c>
      <c r="L49" s="5">
        <v>0</v>
      </c>
      <c r="M49" s="5">
        <v>1</v>
      </c>
      <c r="N49" s="5">
        <v>3</v>
      </c>
      <c r="O49" s="5">
        <v>2</v>
      </c>
      <c r="P49" s="5">
        <v>0</v>
      </c>
      <c r="Q49" s="5">
        <v>0</v>
      </c>
      <c r="R49" s="5">
        <v>1</v>
      </c>
      <c r="S49" s="5">
        <v>0</v>
      </c>
      <c r="T49" s="5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1</v>
      </c>
    </row>
    <row r="50" spans="1:26" ht="33.950000000000003" customHeight="1" outlineLevel="1" x14ac:dyDescent="0.15">
      <c r="A50" s="2">
        <v>47</v>
      </c>
      <c r="B50" s="66" t="s">
        <v>172</v>
      </c>
      <c r="C50" s="66" t="s">
        <v>197</v>
      </c>
      <c r="D50" s="66" t="s">
        <v>194</v>
      </c>
      <c r="E50" s="66" t="s">
        <v>195</v>
      </c>
      <c r="F50" s="5" t="s">
        <v>104</v>
      </c>
      <c r="G50" s="5">
        <v>6</v>
      </c>
      <c r="H50" s="71" t="s">
        <v>204</v>
      </c>
      <c r="I50" s="5" t="s">
        <v>104</v>
      </c>
      <c r="J50" s="5">
        <v>0</v>
      </c>
      <c r="K50" s="5">
        <v>0</v>
      </c>
      <c r="L50" s="5">
        <v>0</v>
      </c>
      <c r="M50" s="5">
        <v>1</v>
      </c>
      <c r="N50" s="5">
        <v>0</v>
      </c>
      <c r="O50" s="5">
        <v>0</v>
      </c>
      <c r="P50" s="5">
        <v>0</v>
      </c>
      <c r="Q50" s="5">
        <v>1</v>
      </c>
      <c r="R50" s="5">
        <v>0</v>
      </c>
      <c r="S50" s="5">
        <v>3</v>
      </c>
      <c r="T50" s="5">
        <v>0</v>
      </c>
      <c r="U50" s="5">
        <v>1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</row>
    <row r="51" spans="1:26" ht="33.950000000000003" customHeight="1" outlineLevel="1" x14ac:dyDescent="0.15">
      <c r="A51" s="2">
        <v>48</v>
      </c>
      <c r="B51" s="66" t="s">
        <v>172</v>
      </c>
      <c r="C51" s="66" t="s">
        <v>198</v>
      </c>
      <c r="D51" s="66" t="s">
        <v>194</v>
      </c>
      <c r="E51" s="66" t="s">
        <v>195</v>
      </c>
      <c r="F51" s="5" t="s">
        <v>104</v>
      </c>
      <c r="G51" s="5">
        <v>2</v>
      </c>
      <c r="H51" s="71" t="s">
        <v>204</v>
      </c>
      <c r="I51" s="5" t="s">
        <v>104</v>
      </c>
      <c r="J51" s="5">
        <v>0</v>
      </c>
      <c r="K51" s="5">
        <v>0</v>
      </c>
      <c r="L51" s="5">
        <v>0</v>
      </c>
      <c r="M51" s="5">
        <v>1</v>
      </c>
      <c r="N51" s="5">
        <v>0</v>
      </c>
      <c r="O51" s="5">
        <v>0</v>
      </c>
      <c r="P51" s="5">
        <v>0</v>
      </c>
      <c r="Q51" s="5">
        <v>0</v>
      </c>
      <c r="R51" s="5">
        <v>0</v>
      </c>
      <c r="S51" s="5">
        <v>1</v>
      </c>
      <c r="T51" s="5">
        <v>0</v>
      </c>
      <c r="U51" s="5">
        <v>0</v>
      </c>
      <c r="V51" s="5">
        <v>0</v>
      </c>
      <c r="W51" s="5">
        <v>0</v>
      </c>
      <c r="X51" s="5">
        <v>0</v>
      </c>
      <c r="Y51" s="5">
        <v>0</v>
      </c>
      <c r="Z51" s="5">
        <v>0</v>
      </c>
    </row>
    <row r="52" spans="1:26" ht="27" customHeight="1" outlineLevel="1" x14ac:dyDescent="0.15">
      <c r="A52" s="2">
        <v>49</v>
      </c>
      <c r="B52" s="66" t="s">
        <v>183</v>
      </c>
      <c r="C52" s="66" t="s">
        <v>199</v>
      </c>
      <c r="D52" s="66" t="s">
        <v>132</v>
      </c>
      <c r="E52" s="66" t="s">
        <v>185</v>
      </c>
      <c r="F52" s="5" t="s">
        <v>104</v>
      </c>
      <c r="G52" s="5">
        <v>2</v>
      </c>
      <c r="H52" s="71" t="s">
        <v>204</v>
      </c>
      <c r="I52" s="5" t="s">
        <v>104</v>
      </c>
      <c r="J52" s="5">
        <v>1</v>
      </c>
      <c r="K52" s="5">
        <v>0</v>
      </c>
      <c r="L52" s="5">
        <v>0</v>
      </c>
      <c r="M52" s="5">
        <v>0</v>
      </c>
      <c r="N52" s="5">
        <v>1</v>
      </c>
      <c r="O52" s="5">
        <v>0</v>
      </c>
      <c r="P52" s="5">
        <v>0</v>
      </c>
      <c r="Q52" s="5">
        <v>0</v>
      </c>
      <c r="R52" s="5">
        <v>0</v>
      </c>
      <c r="S52" s="5">
        <v>0</v>
      </c>
      <c r="T52" s="5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</row>
    <row r="53" spans="1:26" ht="27" customHeight="1" outlineLevel="1" x14ac:dyDescent="0.15">
      <c r="A53" s="2">
        <v>50</v>
      </c>
      <c r="B53" s="66" t="s">
        <v>172</v>
      </c>
      <c r="C53" s="66" t="s">
        <v>200</v>
      </c>
      <c r="D53" s="66" t="s">
        <v>174</v>
      </c>
      <c r="E53" s="66" t="s">
        <v>179</v>
      </c>
      <c r="F53" s="5" t="s">
        <v>104</v>
      </c>
      <c r="G53" s="5">
        <v>1</v>
      </c>
      <c r="H53" s="71" t="s">
        <v>204</v>
      </c>
      <c r="I53" s="5" t="s">
        <v>104</v>
      </c>
      <c r="J53" s="5">
        <v>0</v>
      </c>
      <c r="K53" s="5">
        <v>0</v>
      </c>
      <c r="L53" s="5">
        <v>0</v>
      </c>
      <c r="M53" s="5">
        <v>0</v>
      </c>
      <c r="N53" s="5">
        <v>1</v>
      </c>
      <c r="O53" s="5">
        <v>0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</row>
    <row r="54" spans="1:26" ht="27" customHeight="1" outlineLevel="1" x14ac:dyDescent="0.15">
      <c r="A54" s="2">
        <v>51</v>
      </c>
      <c r="B54" s="66" t="s">
        <v>183</v>
      </c>
      <c r="C54" s="66" t="s">
        <v>201</v>
      </c>
      <c r="D54" s="66" t="s">
        <v>132</v>
      </c>
      <c r="E54" s="66" t="s">
        <v>185</v>
      </c>
      <c r="F54" s="5" t="s">
        <v>104</v>
      </c>
      <c r="G54" s="5">
        <v>2</v>
      </c>
      <c r="H54" s="71" t="s">
        <v>204</v>
      </c>
      <c r="I54" s="5" t="s">
        <v>104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5">
        <v>0</v>
      </c>
      <c r="P54" s="5">
        <v>2</v>
      </c>
      <c r="Q54" s="5">
        <v>0</v>
      </c>
      <c r="R54" s="5">
        <v>0</v>
      </c>
      <c r="S54" s="5">
        <v>0</v>
      </c>
      <c r="T54" s="5">
        <v>0</v>
      </c>
      <c r="U54" s="5">
        <v>0</v>
      </c>
      <c r="V54" s="5">
        <v>0</v>
      </c>
      <c r="W54" s="5">
        <v>0</v>
      </c>
      <c r="X54" s="5">
        <v>0</v>
      </c>
      <c r="Y54" s="5">
        <v>0</v>
      </c>
      <c r="Z54" s="5">
        <v>0</v>
      </c>
    </row>
    <row r="55" spans="1:26" ht="3" customHeight="1" x14ac:dyDescent="0.15">
      <c r="A55" s="2"/>
      <c r="B55" s="4"/>
      <c r="C55" s="66"/>
      <c r="D55" s="4"/>
      <c r="E55" s="4"/>
      <c r="F55" s="5"/>
      <c r="G55" s="5"/>
      <c r="H55" s="71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24.95" customHeight="1" x14ac:dyDescent="0.15">
      <c r="A56" s="2"/>
      <c r="B56" s="4"/>
      <c r="C56" s="66"/>
      <c r="D56" s="4"/>
      <c r="E56" s="4" t="s">
        <v>11</v>
      </c>
      <c r="F56" s="5"/>
      <c r="G56" s="5">
        <v>280</v>
      </c>
      <c r="H56" s="71"/>
      <c r="I56" s="5" t="s">
        <v>104</v>
      </c>
      <c r="J56" s="5">
        <v>11</v>
      </c>
      <c r="K56" s="5">
        <v>10</v>
      </c>
      <c r="L56" s="5">
        <v>17</v>
      </c>
      <c r="M56" s="5">
        <v>52</v>
      </c>
      <c r="N56" s="5">
        <v>33</v>
      </c>
      <c r="O56" s="5">
        <v>29</v>
      </c>
      <c r="P56" s="5">
        <v>20</v>
      </c>
      <c r="Q56" s="5">
        <v>30</v>
      </c>
      <c r="R56" s="5">
        <v>21</v>
      </c>
      <c r="S56" s="5">
        <v>13</v>
      </c>
      <c r="T56" s="5">
        <v>3</v>
      </c>
      <c r="U56" s="5">
        <v>2</v>
      </c>
      <c r="V56" s="5">
        <v>26</v>
      </c>
      <c r="W56" s="5">
        <v>3</v>
      </c>
      <c r="X56" s="5">
        <v>2</v>
      </c>
      <c r="Y56" s="5">
        <v>6</v>
      </c>
      <c r="Z56" s="5">
        <v>2</v>
      </c>
    </row>
    <row r="57" spans="1:26" ht="24.95" customHeight="1" x14ac:dyDescent="0.15">
      <c r="A57" s="2"/>
      <c r="B57" s="4"/>
      <c r="C57" s="66"/>
      <c r="D57" s="4"/>
      <c r="E57" s="4" t="s">
        <v>9</v>
      </c>
      <c r="F57" s="5"/>
      <c r="G57" s="5"/>
      <c r="H57" s="71"/>
      <c r="I57" s="5" t="s">
        <v>104</v>
      </c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24.95" customHeight="1" x14ac:dyDescent="0.15">
      <c r="A58" s="2"/>
      <c r="B58" s="4"/>
      <c r="C58" s="66"/>
      <c r="D58" s="4"/>
      <c r="E58" s="4" t="s">
        <v>12</v>
      </c>
      <c r="F58" s="5"/>
      <c r="G58" s="5"/>
      <c r="H58" s="71"/>
      <c r="I58" s="5" t="s">
        <v>104</v>
      </c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61" spans="1:26" x14ac:dyDescent="0.15">
      <c r="A61" s="7" t="s">
        <v>225</v>
      </c>
      <c r="B61" s="8" t="s">
        <v>226</v>
      </c>
    </row>
    <row r="62" spans="1:26" x14ac:dyDescent="0.15">
      <c r="A62" s="68"/>
      <c r="B62" s="67"/>
    </row>
  </sheetData>
  <mergeCells count="8">
    <mergeCell ref="J2:Z2"/>
    <mergeCell ref="G2:G3"/>
    <mergeCell ref="H2:H3"/>
    <mergeCell ref="I2:I3"/>
    <mergeCell ref="A2:A3"/>
    <mergeCell ref="B2:B3"/>
    <mergeCell ref="C2:E3"/>
    <mergeCell ref="F2:F3"/>
  </mergeCells>
  <phoneticPr fontId="7"/>
  <conditionalFormatting sqref="G4:G54">
    <cfRule type="expression" dxfId="1" priority="13">
      <formula>SUM(J4:Z4)&lt;&gt;G4</formula>
    </cfRule>
    <cfRule type="expression" dxfId="0" priority="14">
      <formula>SUM(J4:Z4)=0</formula>
    </cfRule>
  </conditionalFormatting>
  <pageMargins left="0.39370078740157483" right="0.39370078740157483" top="0.98425196850393704" bottom="0.59055118110236227" header="0.31496062992125984" footer="0.39370078740157483"/>
  <pageSetup paperSize="9" scale="68" fitToHeight="0" orientation="landscape" blackAndWhite="1" r:id="rId1"/>
  <rowBreaks count="2" manualBreakCount="2">
    <brk id="21" max="33" man="1"/>
    <brk id="39" max="3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theme="4" tint="0.39997558519241921"/>
    <pageSetUpPr fitToPage="1"/>
  </sheetPr>
  <dimension ref="A1:F20"/>
  <sheetViews>
    <sheetView view="pageBreakPreview" zoomScaleNormal="100" zoomScaleSheetLayoutView="100" workbookViewId="0"/>
  </sheetViews>
  <sheetFormatPr defaultRowHeight="13.5" x14ac:dyDescent="0.15"/>
  <cols>
    <col min="1" max="1" width="8.5" customWidth="1"/>
    <col min="2" max="2" width="32.625" customWidth="1"/>
    <col min="3" max="3" width="35.5" customWidth="1"/>
    <col min="4" max="4" width="15" style="10" customWidth="1"/>
    <col min="5" max="5" width="21.375" style="10" customWidth="1"/>
  </cols>
  <sheetData>
    <row r="1" spans="1:6" ht="32.1" customHeight="1" x14ac:dyDescent="0.15">
      <c r="A1" s="79" t="s">
        <v>227</v>
      </c>
      <c r="B1" s="11"/>
      <c r="C1" s="13"/>
      <c r="D1" s="12"/>
      <c r="E1" s="12"/>
      <c r="F1" s="9"/>
    </row>
    <row r="2" spans="1:6" ht="32.1" customHeight="1" x14ac:dyDescent="0.15">
      <c r="A2" s="128" t="s">
        <v>111</v>
      </c>
      <c r="B2" s="125"/>
      <c r="C2" s="2" t="s">
        <v>13</v>
      </c>
      <c r="D2" s="2" t="s">
        <v>14</v>
      </c>
      <c r="E2" s="2" t="s">
        <v>15</v>
      </c>
      <c r="F2" s="9"/>
    </row>
    <row r="3" spans="1:6" ht="32.1" customHeight="1" x14ac:dyDescent="0.15">
      <c r="A3" s="4" t="s">
        <v>16</v>
      </c>
      <c r="B3" s="4"/>
      <c r="C3" s="4" t="s">
        <v>17</v>
      </c>
      <c r="D3" s="2" t="s">
        <v>18</v>
      </c>
      <c r="E3" s="2" t="s">
        <v>19</v>
      </c>
      <c r="F3" s="9"/>
    </row>
    <row r="4" spans="1:6" ht="32.1" customHeight="1" x14ac:dyDescent="0.15">
      <c r="A4" s="4" t="s">
        <v>20</v>
      </c>
      <c r="B4" s="4"/>
      <c r="C4" s="4" t="s">
        <v>21</v>
      </c>
      <c r="D4" s="2" t="s">
        <v>22</v>
      </c>
      <c r="E4" s="2" t="s">
        <v>23</v>
      </c>
      <c r="F4" s="9"/>
    </row>
    <row r="5" spans="1:6" ht="32.1" customHeight="1" x14ac:dyDescent="0.15">
      <c r="A5" s="4" t="s">
        <v>24</v>
      </c>
      <c r="B5" s="4"/>
      <c r="C5" s="4" t="s">
        <v>25</v>
      </c>
      <c r="D5" s="2" t="s">
        <v>26</v>
      </c>
      <c r="E5" s="2" t="s">
        <v>27</v>
      </c>
      <c r="F5" s="9"/>
    </row>
    <row r="6" spans="1:6" ht="32.1" customHeight="1" x14ac:dyDescent="0.15">
      <c r="A6" s="80" t="s">
        <v>107</v>
      </c>
      <c r="B6" s="80"/>
      <c r="C6" s="80" t="s">
        <v>112</v>
      </c>
      <c r="D6" s="2" t="s">
        <v>28</v>
      </c>
      <c r="E6" s="2" t="s">
        <v>29</v>
      </c>
      <c r="F6" s="9"/>
    </row>
    <row r="7" spans="1:6" ht="32.1" customHeight="1" x14ac:dyDescent="0.15">
      <c r="A7" s="80" t="s">
        <v>30</v>
      </c>
      <c r="B7" s="80"/>
      <c r="C7" s="4" t="s">
        <v>31</v>
      </c>
      <c r="D7" s="2" t="s">
        <v>32</v>
      </c>
      <c r="E7" s="2" t="s">
        <v>33</v>
      </c>
      <c r="F7" s="9"/>
    </row>
    <row r="8" spans="1:6" ht="32.1" customHeight="1" x14ac:dyDescent="0.15">
      <c r="A8" s="4" t="s">
        <v>34</v>
      </c>
      <c r="B8" s="4"/>
      <c r="C8" s="4" t="s">
        <v>35</v>
      </c>
      <c r="D8" s="2" t="s">
        <v>36</v>
      </c>
      <c r="E8" s="2" t="s">
        <v>37</v>
      </c>
      <c r="F8" s="9"/>
    </row>
    <row r="9" spans="1:6" ht="32.1" customHeight="1" x14ac:dyDescent="0.15">
      <c r="A9" s="80" t="s">
        <v>121</v>
      </c>
      <c r="B9" s="80"/>
      <c r="C9" s="4" t="s">
        <v>38</v>
      </c>
      <c r="D9" s="2" t="s">
        <v>39</v>
      </c>
      <c r="E9" s="2" t="s">
        <v>40</v>
      </c>
      <c r="F9" s="9"/>
    </row>
    <row r="10" spans="1:6" ht="32.1" customHeight="1" x14ac:dyDescent="0.15">
      <c r="A10" s="80" t="s">
        <v>41</v>
      </c>
      <c r="B10" s="80"/>
      <c r="C10" s="4" t="s">
        <v>42</v>
      </c>
      <c r="D10" s="2" t="s">
        <v>43</v>
      </c>
      <c r="E10" s="2" t="s">
        <v>44</v>
      </c>
      <c r="F10" s="9"/>
    </row>
    <row r="11" spans="1:6" ht="32.1" customHeight="1" x14ac:dyDescent="0.15">
      <c r="A11" s="4" t="s">
        <v>45</v>
      </c>
      <c r="B11" s="4"/>
      <c r="C11" s="4" t="s">
        <v>46</v>
      </c>
      <c r="D11" s="2" t="s">
        <v>47</v>
      </c>
      <c r="E11" s="2" t="s">
        <v>48</v>
      </c>
      <c r="F11" s="9"/>
    </row>
    <row r="12" spans="1:6" ht="32.1" customHeight="1" x14ac:dyDescent="0.15">
      <c r="A12" s="4" t="s">
        <v>49</v>
      </c>
      <c r="B12" s="4"/>
      <c r="C12" s="4" t="s">
        <v>50</v>
      </c>
      <c r="D12" s="2" t="s">
        <v>51</v>
      </c>
      <c r="E12" s="2" t="s">
        <v>52</v>
      </c>
      <c r="F12" s="9"/>
    </row>
    <row r="13" spans="1:6" ht="32.1" customHeight="1" x14ac:dyDescent="0.15">
      <c r="A13" s="4" t="s">
        <v>53</v>
      </c>
      <c r="B13" s="4"/>
      <c r="C13" s="4" t="s">
        <v>54</v>
      </c>
      <c r="D13" s="2" t="s">
        <v>55</v>
      </c>
      <c r="E13" s="2" t="s">
        <v>56</v>
      </c>
      <c r="F13" s="9"/>
    </row>
    <row r="14" spans="1:6" ht="32.1" customHeight="1" x14ac:dyDescent="0.15">
      <c r="A14" s="4" t="s">
        <v>57</v>
      </c>
      <c r="B14" s="4"/>
      <c r="C14" s="4" t="s">
        <v>58</v>
      </c>
      <c r="D14" s="2" t="s">
        <v>59</v>
      </c>
      <c r="E14" s="2" t="s">
        <v>60</v>
      </c>
      <c r="F14" s="9"/>
    </row>
    <row r="15" spans="1:6" ht="32.1" customHeight="1" x14ac:dyDescent="0.15">
      <c r="A15" s="81" t="s">
        <v>61</v>
      </c>
      <c r="B15" s="4"/>
      <c r="C15" s="4" t="s">
        <v>62</v>
      </c>
      <c r="D15" s="2" t="s">
        <v>63</v>
      </c>
      <c r="E15" s="2"/>
      <c r="F15" s="9"/>
    </row>
    <row r="16" spans="1:6" ht="32.1" customHeight="1" x14ac:dyDescent="0.15">
      <c r="A16" s="69" t="s">
        <v>64</v>
      </c>
      <c r="B16" s="84" t="s">
        <v>65</v>
      </c>
      <c r="C16" s="82"/>
      <c r="D16" s="83"/>
      <c r="E16" s="85" t="s">
        <v>66</v>
      </c>
      <c r="F16" s="9"/>
    </row>
    <row r="17" spans="1:6" ht="32.1" customHeight="1" x14ac:dyDescent="0.15">
      <c r="A17" s="69" t="s">
        <v>67</v>
      </c>
      <c r="B17" s="4" t="s">
        <v>3</v>
      </c>
      <c r="C17" s="82"/>
      <c r="D17" s="83"/>
      <c r="E17" s="2" t="s">
        <v>68</v>
      </c>
      <c r="F17" s="9"/>
    </row>
    <row r="18" spans="1:6" ht="32.1" customHeight="1" x14ac:dyDescent="0.15">
      <c r="A18" s="69" t="s">
        <v>67</v>
      </c>
      <c r="B18" s="4" t="s">
        <v>1</v>
      </c>
      <c r="C18" s="82"/>
      <c r="D18" s="83"/>
      <c r="E18" s="2" t="s">
        <v>69</v>
      </c>
      <c r="F18" s="9"/>
    </row>
    <row r="19" spans="1:6" ht="32.1" customHeight="1" x14ac:dyDescent="0.15">
      <c r="A19" s="69" t="s">
        <v>70</v>
      </c>
      <c r="B19" s="4" t="s">
        <v>2</v>
      </c>
      <c r="C19" s="82"/>
      <c r="D19" s="83"/>
      <c r="E19" s="2" t="s">
        <v>71</v>
      </c>
      <c r="F19" s="9"/>
    </row>
    <row r="20" spans="1:6" ht="32.1" customHeight="1" x14ac:dyDescent="0.15">
      <c r="A20" s="70" t="s">
        <v>70</v>
      </c>
      <c r="B20" s="4" t="s">
        <v>72</v>
      </c>
      <c r="C20" s="84"/>
      <c r="D20" s="85"/>
      <c r="E20" s="2" t="s">
        <v>73</v>
      </c>
      <c r="F20" s="9"/>
    </row>
  </sheetData>
  <mergeCells count="1">
    <mergeCell ref="A2:B2"/>
  </mergeCells>
  <phoneticPr fontId="7"/>
  <pageMargins left="0.70866141732283472" right="0.70866141732283472" top="0.98425196850393704" bottom="0.74803149606299213" header="0.31496062992125984" footer="0.39370078740157483"/>
  <pageSetup paperSize="9" fitToHeight="0" orientation="landscape" blackAndWhite="1" r:id="rId1"/>
  <rowBreaks count="1" manualBreakCount="1">
    <brk id="14" max="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0.39997558519241921"/>
    <pageSetUpPr fitToPage="1"/>
  </sheetPr>
  <dimension ref="A1:P103"/>
  <sheetViews>
    <sheetView showZeros="0" view="pageBreakPreview" zoomScaleNormal="100" zoomScaleSheetLayoutView="100" workbookViewId="0">
      <selection activeCell="E91" sqref="E91"/>
    </sheetView>
  </sheetViews>
  <sheetFormatPr defaultRowHeight="13.5" outlineLevelRow="1" x14ac:dyDescent="0.15"/>
  <cols>
    <col min="1" max="1" width="4.75" customWidth="1"/>
    <col min="2" max="3" width="6.875" customWidth="1"/>
    <col min="4" max="5" width="7.25" customWidth="1"/>
    <col min="6" max="6" width="25" bestFit="1" customWidth="1"/>
    <col min="7" max="8" width="22.25" customWidth="1"/>
    <col min="9" max="9" width="24.75" customWidth="1"/>
    <col min="10" max="10" width="9.75" bestFit="1" customWidth="1"/>
    <col min="11" max="12" width="7.25" customWidth="1"/>
    <col min="13" max="13" width="12.125" customWidth="1"/>
    <col min="14" max="14" width="7.625" customWidth="1"/>
    <col min="15" max="15" width="12" customWidth="1"/>
    <col min="16" max="16" width="5.25" bestFit="1" customWidth="1"/>
    <col min="17" max="17" width="12.125" customWidth="1"/>
    <col min="18" max="18" width="7.625" customWidth="1"/>
    <col min="19" max="19" width="7.25" customWidth="1"/>
    <col min="20" max="20" width="11" customWidth="1"/>
    <col min="21" max="21" width="12.125" customWidth="1"/>
    <col min="22" max="22" width="8.625" customWidth="1"/>
    <col min="23" max="23" width="7.25" customWidth="1"/>
    <col min="24" max="24" width="12.125" customWidth="1"/>
    <col min="25" max="25" width="13.25" customWidth="1"/>
    <col min="26" max="26" width="7.5" customWidth="1"/>
    <col min="27" max="27" width="11" customWidth="1"/>
    <col min="28" max="28" width="12.125" customWidth="1"/>
    <col min="29" max="29" width="7.625" customWidth="1"/>
    <col min="30" max="30" width="11" customWidth="1"/>
    <col min="31" max="31" width="12.125" bestFit="1" customWidth="1"/>
    <col min="32" max="32" width="7.625" customWidth="1"/>
    <col min="33" max="33" width="11" customWidth="1"/>
    <col min="34" max="34" width="12.125" customWidth="1"/>
    <col min="35" max="35" width="8.625" customWidth="1"/>
    <col min="36" max="36" width="12.125" bestFit="1" customWidth="1"/>
    <col min="37" max="37" width="13.25" bestFit="1" customWidth="1"/>
    <col min="38" max="38" width="24.375" bestFit="1" customWidth="1"/>
    <col min="39" max="40" width="19.5" bestFit="1" customWidth="1"/>
  </cols>
  <sheetData>
    <row r="1" spans="1:16" ht="21.75" customHeight="1" x14ac:dyDescent="0.15">
      <c r="A1" s="17" t="e">
        <f>#REF!&amp;"　"&amp;#REF!&amp;"　経費整理一覧"</f>
        <v>#REF!</v>
      </c>
    </row>
    <row r="2" spans="1:16" s="18" customFormat="1" ht="21.75" customHeight="1" x14ac:dyDescent="0.15">
      <c r="B2" s="129">
        <v>44206</v>
      </c>
      <c r="C2" s="130"/>
      <c r="D2" s="130"/>
      <c r="E2" s="131"/>
      <c r="F2" s="60" t="s">
        <v>74</v>
      </c>
      <c r="G2" s="61"/>
      <c r="H2" s="19" t="s">
        <v>75</v>
      </c>
      <c r="I2" s="20" t="e">
        <f>#REF!</f>
        <v>#REF!</v>
      </c>
      <c r="J2" s="21" t="e">
        <f>IF(SUM(M6:M28)=I2,"ＯＫ","ＥＲＲＯＲ")</f>
        <v>#REF!</v>
      </c>
    </row>
    <row r="3" spans="1:16" s="18" customFormat="1" ht="21.75" customHeight="1" x14ac:dyDescent="0.15">
      <c r="B3" s="22"/>
      <c r="C3" s="22"/>
      <c r="D3" s="22"/>
      <c r="E3" s="22"/>
      <c r="F3" s="23"/>
      <c r="G3" s="23"/>
      <c r="H3" s="24"/>
      <c r="I3" s="25"/>
      <c r="J3" s="21"/>
    </row>
    <row r="4" spans="1:16" s="18" customFormat="1" x14ac:dyDescent="0.15">
      <c r="A4" s="18" t="s">
        <v>76</v>
      </c>
      <c r="O4" s="26" t="s">
        <v>77</v>
      </c>
      <c r="P4" s="26"/>
    </row>
    <row r="5" spans="1:16" s="10" customFormat="1" ht="14.1" customHeight="1" thickBot="1" x14ac:dyDescent="0.2">
      <c r="A5" s="27" t="s">
        <v>78</v>
      </c>
      <c r="B5" s="28" t="s">
        <v>79</v>
      </c>
      <c r="C5" s="29" t="s">
        <v>0</v>
      </c>
      <c r="D5" s="30" t="s">
        <v>80</v>
      </c>
      <c r="E5" s="31" t="s">
        <v>81</v>
      </c>
      <c r="F5" s="29" t="s">
        <v>82</v>
      </c>
      <c r="G5" s="29" t="s">
        <v>83</v>
      </c>
      <c r="H5" s="29" t="s">
        <v>84</v>
      </c>
      <c r="I5" s="32" t="s">
        <v>85</v>
      </c>
      <c r="J5" s="33" t="s">
        <v>86</v>
      </c>
      <c r="K5" s="34" t="s">
        <v>87</v>
      </c>
      <c r="L5" s="34" t="s">
        <v>88</v>
      </c>
      <c r="M5" s="28" t="s">
        <v>89</v>
      </c>
      <c r="O5" s="35" t="s">
        <v>90</v>
      </c>
      <c r="P5" s="35" t="s">
        <v>91</v>
      </c>
    </row>
    <row r="6" spans="1:16" ht="14.1" customHeight="1" thickTop="1" x14ac:dyDescent="0.15">
      <c r="A6" s="36">
        <v>1</v>
      </c>
      <c r="B6" s="93" t="e">
        <f>HLOOKUP($A6,#REF!,2,FALSE)</f>
        <v>#REF!</v>
      </c>
      <c r="C6" s="94" t="e">
        <f>HLOOKUP($A6,#REF!,3,FALSE)</f>
        <v>#REF!</v>
      </c>
      <c r="D6" s="95" t="e">
        <f>HLOOKUP($A6,#REF!,4,FALSE)</f>
        <v>#REF!</v>
      </c>
      <c r="E6" s="96" t="e">
        <f>HLOOKUP($A6,#REF!,5,FALSE)</f>
        <v>#REF!</v>
      </c>
      <c r="F6" s="51" t="e">
        <f>HLOOKUP($A6,#REF!,6,FALSE)</f>
        <v>#REF!</v>
      </c>
      <c r="G6" s="118" t="e">
        <f t="shared" ref="G6:G28" si="0">IF($E6=0,"",VLOOKUP($E6,経費科目,2,FALSE))</f>
        <v>#REF!</v>
      </c>
      <c r="H6" s="51" t="e">
        <f t="shared" ref="H6:H28" si="1">IF($E6=0,"",VLOOKUP($E6,経費科目,3,FALSE))</f>
        <v>#REF!</v>
      </c>
      <c r="I6" s="97" t="e">
        <f t="shared" ref="I6:I28" si="2">IF($E6=0,"",VLOOKUP($E6,経費科目,4,FALSE))</f>
        <v>#REF!</v>
      </c>
      <c r="J6" s="98" t="e">
        <f>HLOOKUP($A6,#REF!,2,FALSE)</f>
        <v>#REF!</v>
      </c>
      <c r="K6" s="98" t="e">
        <f>HLOOKUP($A6,#REF!,3,FALSE)</f>
        <v>#REF!</v>
      </c>
      <c r="L6" s="98"/>
      <c r="M6" s="52" t="e">
        <f>HLOOKUP($A6,#REF!,7,FALSE)</f>
        <v>#REF!</v>
      </c>
      <c r="O6" s="38" t="e">
        <f t="shared" ref="O6:O28" si="3">D6&amp;E6</f>
        <v>#REF!</v>
      </c>
      <c r="P6" s="38" t="e">
        <f t="shared" ref="P6:P28" si="4">E6&amp;"　"&amp;I6</f>
        <v>#REF!</v>
      </c>
    </row>
    <row r="7" spans="1:16" ht="14.1" customHeight="1" x14ac:dyDescent="0.15">
      <c r="A7" s="39">
        <v>2</v>
      </c>
      <c r="B7" s="99" t="e">
        <f>HLOOKUP($A7,#REF!,2,FALSE)</f>
        <v>#REF!</v>
      </c>
      <c r="C7" s="100" t="e">
        <f>HLOOKUP($A7,#REF!,3,FALSE)</f>
        <v>#REF!</v>
      </c>
      <c r="D7" s="101" t="e">
        <f>HLOOKUP($A7,#REF!,4,FALSE)</f>
        <v>#REF!</v>
      </c>
      <c r="E7" s="50" t="e">
        <f>HLOOKUP($A7,#REF!,5,FALSE)</f>
        <v>#REF!</v>
      </c>
      <c r="F7" s="51" t="e">
        <f>HLOOKUP($A7,#REF!,6,FALSE)</f>
        <v>#REF!</v>
      </c>
      <c r="G7" s="118" t="e">
        <f t="shared" si="0"/>
        <v>#REF!</v>
      </c>
      <c r="H7" s="51" t="e">
        <f t="shared" si="1"/>
        <v>#REF!</v>
      </c>
      <c r="I7" s="97" t="e">
        <f t="shared" si="2"/>
        <v>#REF!</v>
      </c>
      <c r="J7" s="102" t="e">
        <f>HLOOKUP($A7,#REF!,2,FALSE)</f>
        <v>#REF!</v>
      </c>
      <c r="K7" s="102" t="e">
        <f>HLOOKUP($A7,#REF!,3,FALSE)</f>
        <v>#REF!</v>
      </c>
      <c r="L7" s="102"/>
      <c r="M7" s="103" t="e">
        <f>HLOOKUP($A7,#REF!,7,FALSE)</f>
        <v>#REF!</v>
      </c>
      <c r="O7" s="38" t="e">
        <f t="shared" si="3"/>
        <v>#REF!</v>
      </c>
      <c r="P7" s="38" t="e">
        <f t="shared" si="4"/>
        <v>#REF!</v>
      </c>
    </row>
    <row r="8" spans="1:16" ht="14.1" customHeight="1" x14ac:dyDescent="0.15">
      <c r="A8" s="39">
        <v>3</v>
      </c>
      <c r="B8" s="104" t="e">
        <f>HLOOKUP($A8,#REF!,2,FALSE)</f>
        <v>#REF!</v>
      </c>
      <c r="C8" s="105" t="e">
        <f>HLOOKUP($A8,#REF!,3,FALSE)</f>
        <v>#REF!</v>
      </c>
      <c r="D8" s="106" t="e">
        <f>HLOOKUP($A8,#REF!,4,FALSE)</f>
        <v>#REF!</v>
      </c>
      <c r="E8" s="53" t="e">
        <f>HLOOKUP($A8,#REF!,5,FALSE)</f>
        <v>#REF!</v>
      </c>
      <c r="F8" s="107" t="e">
        <f>HLOOKUP($A8,#REF!,6,FALSE)</f>
        <v>#REF!</v>
      </c>
      <c r="G8" s="119" t="e">
        <f t="shared" si="0"/>
        <v>#REF!</v>
      </c>
      <c r="H8" s="107" t="e">
        <f t="shared" si="1"/>
        <v>#REF!</v>
      </c>
      <c r="I8" s="108" t="e">
        <f t="shared" si="2"/>
        <v>#REF!</v>
      </c>
      <c r="J8" s="109" t="e">
        <f>HLOOKUP($A8,#REF!,2,FALSE)</f>
        <v>#REF!</v>
      </c>
      <c r="K8" s="109" t="e">
        <f>HLOOKUP($A8,#REF!,3,FALSE)</f>
        <v>#REF!</v>
      </c>
      <c r="L8" s="109"/>
      <c r="M8" s="55" t="e">
        <f>HLOOKUP($A8,#REF!,7,FALSE)</f>
        <v>#REF!</v>
      </c>
      <c r="O8" s="38" t="e">
        <f t="shared" si="3"/>
        <v>#REF!</v>
      </c>
      <c r="P8" s="38" t="e">
        <f t="shared" si="4"/>
        <v>#REF!</v>
      </c>
    </row>
    <row r="9" spans="1:16" ht="14.1" customHeight="1" x14ac:dyDescent="0.15">
      <c r="A9" s="39">
        <v>4</v>
      </c>
      <c r="B9" s="86" t="e">
        <f>HLOOKUP($A9,#REF!,2,FALSE)</f>
        <v>#REF!</v>
      </c>
      <c r="C9" s="87" t="e">
        <f>HLOOKUP($A9,#REF!,3,FALSE)</f>
        <v>#REF!</v>
      </c>
      <c r="D9" s="88" t="e">
        <f>HLOOKUP($A9,#REF!,4,FALSE)</f>
        <v>#REF!</v>
      </c>
      <c r="E9" s="89" t="e">
        <f>HLOOKUP($A9,#REF!,5,FALSE)</f>
        <v>#REF!</v>
      </c>
      <c r="F9" s="47" t="e">
        <f>HLOOKUP($A9,#REF!,6,FALSE)</f>
        <v>#REF!</v>
      </c>
      <c r="G9" s="120" t="e">
        <f t="shared" si="0"/>
        <v>#REF!</v>
      </c>
      <c r="H9" s="47" t="e">
        <f t="shared" si="1"/>
        <v>#REF!</v>
      </c>
      <c r="I9" s="90" t="e">
        <f t="shared" si="2"/>
        <v>#REF!</v>
      </c>
      <c r="J9" s="91" t="e">
        <f>HLOOKUP($A9,#REF!,2,FALSE)</f>
        <v>#REF!</v>
      </c>
      <c r="K9" s="91" t="e">
        <f>HLOOKUP($A9,#REF!,3,FALSE)</f>
        <v>#REF!</v>
      </c>
      <c r="L9" s="91"/>
      <c r="M9" s="92" t="e">
        <f>HLOOKUP($A9,#REF!,7,FALSE)</f>
        <v>#REF!</v>
      </c>
      <c r="O9" s="38" t="e">
        <f t="shared" si="3"/>
        <v>#REF!</v>
      </c>
      <c r="P9" s="38" t="e">
        <f t="shared" si="4"/>
        <v>#REF!</v>
      </c>
    </row>
    <row r="10" spans="1:16" ht="14.1" customHeight="1" x14ac:dyDescent="0.15">
      <c r="A10" s="39">
        <v>5</v>
      </c>
      <c r="B10" s="99" t="e">
        <f>HLOOKUP($A10,#REF!,2,FALSE)</f>
        <v>#REF!</v>
      </c>
      <c r="C10" s="100" t="e">
        <f>HLOOKUP($A10,#REF!,3,FALSE)</f>
        <v>#REF!</v>
      </c>
      <c r="D10" s="101" t="e">
        <f>HLOOKUP($A10,#REF!,4,FALSE)</f>
        <v>#REF!</v>
      </c>
      <c r="E10" s="50" t="e">
        <f>HLOOKUP($A10,#REF!,5,FALSE)</f>
        <v>#REF!</v>
      </c>
      <c r="F10" s="51" t="e">
        <f>HLOOKUP($A10,#REF!,6,FALSE)</f>
        <v>#REF!</v>
      </c>
      <c r="G10" s="118" t="e">
        <f t="shared" si="0"/>
        <v>#REF!</v>
      </c>
      <c r="H10" s="51" t="e">
        <f t="shared" si="1"/>
        <v>#REF!</v>
      </c>
      <c r="I10" s="97" t="e">
        <f t="shared" si="2"/>
        <v>#REF!</v>
      </c>
      <c r="J10" s="102" t="e">
        <f>HLOOKUP($A10,#REF!,2,FALSE)</f>
        <v>#REF!</v>
      </c>
      <c r="K10" s="102" t="e">
        <f>HLOOKUP($A10,#REF!,3,FALSE)</f>
        <v>#REF!</v>
      </c>
      <c r="L10" s="102" t="e">
        <f>HLOOKUP($A10,#REF!,4,FALSE)</f>
        <v>#REF!</v>
      </c>
      <c r="M10" s="103" t="e">
        <f>HLOOKUP($A10,#REF!,7,FALSE)</f>
        <v>#REF!</v>
      </c>
      <c r="O10" s="38" t="e">
        <f t="shared" si="3"/>
        <v>#REF!</v>
      </c>
      <c r="P10" s="38" t="e">
        <f t="shared" si="4"/>
        <v>#REF!</v>
      </c>
    </row>
    <row r="11" spans="1:16" ht="14.1" customHeight="1" x14ac:dyDescent="0.15">
      <c r="A11" s="39">
        <v>6</v>
      </c>
      <c r="B11" s="104" t="e">
        <f>HLOOKUP($A11,#REF!,2,FALSE)</f>
        <v>#REF!</v>
      </c>
      <c r="C11" s="105" t="e">
        <f>HLOOKUP($A11,#REF!,3,FALSE)</f>
        <v>#REF!</v>
      </c>
      <c r="D11" s="106" t="e">
        <f>HLOOKUP($A11,#REF!,4,FALSE)</f>
        <v>#REF!</v>
      </c>
      <c r="E11" s="53" t="e">
        <f>HLOOKUP($A11,#REF!,5,FALSE)</f>
        <v>#REF!</v>
      </c>
      <c r="F11" s="107" t="e">
        <f>HLOOKUP($A11,#REF!,6,FALSE)</f>
        <v>#REF!</v>
      </c>
      <c r="G11" s="119" t="e">
        <f t="shared" si="0"/>
        <v>#REF!</v>
      </c>
      <c r="H11" s="107" t="e">
        <f t="shared" si="1"/>
        <v>#REF!</v>
      </c>
      <c r="I11" s="108" t="e">
        <f t="shared" si="2"/>
        <v>#REF!</v>
      </c>
      <c r="J11" s="109" t="e">
        <f>HLOOKUP($A11,#REF!,2,FALSE)</f>
        <v>#REF!</v>
      </c>
      <c r="K11" s="109" t="e">
        <f>HLOOKUP($A11,#REF!,3,FALSE)</f>
        <v>#REF!</v>
      </c>
      <c r="L11" s="109" t="e">
        <f>HLOOKUP($A11,#REF!,4,FALSE)</f>
        <v>#REF!</v>
      </c>
      <c r="M11" s="55" t="e">
        <f>HLOOKUP($A11,#REF!,7,FALSE)</f>
        <v>#REF!</v>
      </c>
      <c r="O11" s="38" t="e">
        <f t="shared" si="3"/>
        <v>#REF!</v>
      </c>
      <c r="P11" s="38" t="e">
        <f t="shared" si="4"/>
        <v>#REF!</v>
      </c>
    </row>
    <row r="12" spans="1:16" ht="14.1" customHeight="1" x14ac:dyDescent="0.15">
      <c r="A12" s="39">
        <v>7</v>
      </c>
      <c r="B12" s="86" t="e">
        <f>HLOOKUP($A12,#REF!,2,FALSE)</f>
        <v>#REF!</v>
      </c>
      <c r="C12" s="87" t="e">
        <f>HLOOKUP($A12,#REF!,3,FALSE)</f>
        <v>#REF!</v>
      </c>
      <c r="D12" s="88" t="e">
        <f>HLOOKUP($A12,#REF!,4,FALSE)</f>
        <v>#REF!</v>
      </c>
      <c r="E12" s="89" t="e">
        <f>HLOOKUP($A12,#REF!,5,FALSE)</f>
        <v>#REF!</v>
      </c>
      <c r="F12" s="47" t="e">
        <f>HLOOKUP($A12,#REF!,6,FALSE)</f>
        <v>#REF!</v>
      </c>
      <c r="G12" s="120" t="e">
        <f t="shared" si="0"/>
        <v>#REF!</v>
      </c>
      <c r="H12" s="47" t="e">
        <f t="shared" si="1"/>
        <v>#REF!</v>
      </c>
      <c r="I12" s="90" t="e">
        <f t="shared" si="2"/>
        <v>#REF!</v>
      </c>
      <c r="J12" s="91" t="e">
        <f>HLOOKUP($A12,#REF!,2,FALSE)</f>
        <v>#REF!</v>
      </c>
      <c r="K12" s="91" t="e">
        <f>HLOOKUP($A12,#REF!,3,FALSE)</f>
        <v>#REF!</v>
      </c>
      <c r="L12" s="91" t="e">
        <f>HLOOKUP($A12,#REF!,4,FALSE)</f>
        <v>#REF!</v>
      </c>
      <c r="M12" s="92" t="e">
        <f>HLOOKUP($A12,#REF!,7,FALSE)</f>
        <v>#REF!</v>
      </c>
      <c r="O12" s="38" t="e">
        <f t="shared" si="3"/>
        <v>#REF!</v>
      </c>
      <c r="P12" s="38" t="e">
        <f t="shared" si="4"/>
        <v>#REF!</v>
      </c>
    </row>
    <row r="13" spans="1:16" ht="14.1" customHeight="1" x14ac:dyDescent="0.15">
      <c r="A13" s="39">
        <v>8</v>
      </c>
      <c r="B13" s="99" t="e">
        <f>HLOOKUP($A13,#REF!,2,FALSE)</f>
        <v>#REF!</v>
      </c>
      <c r="C13" s="100" t="e">
        <f>HLOOKUP($A13,#REF!,3,FALSE)</f>
        <v>#REF!</v>
      </c>
      <c r="D13" s="101" t="e">
        <f>HLOOKUP($A13,#REF!,4,FALSE)</f>
        <v>#REF!</v>
      </c>
      <c r="E13" s="50" t="e">
        <f>HLOOKUP($A13,#REF!,5,FALSE)</f>
        <v>#REF!</v>
      </c>
      <c r="F13" s="51" t="e">
        <f>HLOOKUP($A13,#REF!,6,FALSE)</f>
        <v>#REF!</v>
      </c>
      <c r="G13" s="118" t="e">
        <f t="shared" si="0"/>
        <v>#REF!</v>
      </c>
      <c r="H13" s="51" t="e">
        <f t="shared" si="1"/>
        <v>#REF!</v>
      </c>
      <c r="I13" s="97" t="e">
        <f t="shared" si="2"/>
        <v>#REF!</v>
      </c>
      <c r="J13" s="102" t="e">
        <f>HLOOKUP($A13,#REF!,2,FALSE)</f>
        <v>#REF!</v>
      </c>
      <c r="K13" s="102" t="e">
        <f>HLOOKUP($A13,#REF!,3,FALSE)</f>
        <v>#REF!</v>
      </c>
      <c r="L13" s="102" t="e">
        <f>HLOOKUP($A13,#REF!,4,FALSE)</f>
        <v>#REF!</v>
      </c>
      <c r="M13" s="103" t="e">
        <f>HLOOKUP($A13,#REF!,7,FALSE)</f>
        <v>#REF!</v>
      </c>
      <c r="O13" s="38" t="e">
        <f t="shared" si="3"/>
        <v>#REF!</v>
      </c>
      <c r="P13" s="38" t="e">
        <f t="shared" si="4"/>
        <v>#REF!</v>
      </c>
    </row>
    <row r="14" spans="1:16" ht="14.1" customHeight="1" x14ac:dyDescent="0.15">
      <c r="A14" s="39">
        <v>9</v>
      </c>
      <c r="B14" s="104" t="e">
        <f>HLOOKUP($A14,#REF!,2,FALSE)</f>
        <v>#REF!</v>
      </c>
      <c r="C14" s="105" t="e">
        <f>HLOOKUP($A14,#REF!,3,FALSE)</f>
        <v>#REF!</v>
      </c>
      <c r="D14" s="106" t="e">
        <f>HLOOKUP($A14,#REF!,4,FALSE)</f>
        <v>#REF!</v>
      </c>
      <c r="E14" s="53" t="e">
        <f>HLOOKUP($A14,#REF!,5,FALSE)</f>
        <v>#REF!</v>
      </c>
      <c r="F14" s="107" t="e">
        <f>HLOOKUP($A14,#REF!,6,FALSE)</f>
        <v>#REF!</v>
      </c>
      <c r="G14" s="119" t="e">
        <f t="shared" si="0"/>
        <v>#REF!</v>
      </c>
      <c r="H14" s="107" t="e">
        <f t="shared" si="1"/>
        <v>#REF!</v>
      </c>
      <c r="I14" s="108" t="e">
        <f t="shared" si="2"/>
        <v>#REF!</v>
      </c>
      <c r="J14" s="109" t="e">
        <f>HLOOKUP($A14,#REF!,2,FALSE)</f>
        <v>#REF!</v>
      </c>
      <c r="K14" s="109" t="e">
        <f>HLOOKUP($A14,#REF!,3,FALSE)</f>
        <v>#REF!</v>
      </c>
      <c r="L14" s="109" t="e">
        <f>HLOOKUP($A14,#REF!,4,FALSE)</f>
        <v>#REF!</v>
      </c>
      <c r="M14" s="55" t="e">
        <f>HLOOKUP($A14,#REF!,7,FALSE)</f>
        <v>#REF!</v>
      </c>
      <c r="O14" s="38" t="e">
        <f t="shared" si="3"/>
        <v>#REF!</v>
      </c>
      <c r="P14" s="38" t="e">
        <f t="shared" si="4"/>
        <v>#REF!</v>
      </c>
    </row>
    <row r="15" spans="1:16" ht="14.1" customHeight="1" x14ac:dyDescent="0.15">
      <c r="A15" s="39">
        <v>10</v>
      </c>
      <c r="B15" s="99" t="e">
        <f>HLOOKUP($A15,#REF!,2,FALSE)</f>
        <v>#REF!</v>
      </c>
      <c r="C15" s="100" t="e">
        <f>HLOOKUP($A15,#REF!,3,FALSE)</f>
        <v>#REF!</v>
      </c>
      <c r="D15" s="101" t="e">
        <f>HLOOKUP($A15,#REF!,4,FALSE)</f>
        <v>#REF!</v>
      </c>
      <c r="E15" s="50" t="e">
        <f>HLOOKUP($A15,#REF!,5,FALSE)</f>
        <v>#REF!</v>
      </c>
      <c r="F15" s="51" t="e">
        <f>HLOOKUP($A15,#REF!,6,FALSE)</f>
        <v>#REF!</v>
      </c>
      <c r="G15" s="118" t="e">
        <f t="shared" si="0"/>
        <v>#REF!</v>
      </c>
      <c r="H15" s="51" t="e">
        <f t="shared" si="1"/>
        <v>#REF!</v>
      </c>
      <c r="I15" s="97" t="e">
        <f t="shared" si="2"/>
        <v>#REF!</v>
      </c>
      <c r="J15" s="102" t="e">
        <f>HLOOKUP($A15,#REF!,2,FALSE)</f>
        <v>#REF!</v>
      </c>
      <c r="K15" s="102" t="e">
        <f>HLOOKUP($A15,#REF!,3,FALSE)</f>
        <v>#REF!</v>
      </c>
      <c r="L15" s="102" t="e">
        <f>HLOOKUP($A15,#REF!,4,FALSE)</f>
        <v>#REF!</v>
      </c>
      <c r="M15" s="103" t="e">
        <f>HLOOKUP($A15,#REF!,7,FALSE)</f>
        <v>#REF!</v>
      </c>
      <c r="O15" s="38" t="e">
        <f t="shared" si="3"/>
        <v>#REF!</v>
      </c>
      <c r="P15" s="38" t="e">
        <f t="shared" si="4"/>
        <v>#REF!</v>
      </c>
    </row>
    <row r="16" spans="1:16" ht="14.1" customHeight="1" x14ac:dyDescent="0.15">
      <c r="A16" s="39">
        <v>11</v>
      </c>
      <c r="B16" s="99" t="e">
        <f>HLOOKUP($A16,#REF!,2,FALSE)</f>
        <v>#REF!</v>
      </c>
      <c r="C16" s="100" t="e">
        <f>HLOOKUP($A16,#REF!,3,FALSE)</f>
        <v>#REF!</v>
      </c>
      <c r="D16" s="101" t="e">
        <f>HLOOKUP($A16,#REF!,4,FALSE)</f>
        <v>#REF!</v>
      </c>
      <c r="E16" s="50" t="e">
        <f>HLOOKUP($A16,#REF!,5,FALSE)</f>
        <v>#REF!</v>
      </c>
      <c r="F16" s="51" t="e">
        <f>HLOOKUP($A16,#REF!,6,FALSE)</f>
        <v>#REF!</v>
      </c>
      <c r="G16" s="118" t="e">
        <f t="shared" si="0"/>
        <v>#REF!</v>
      </c>
      <c r="H16" s="51" t="e">
        <f t="shared" si="1"/>
        <v>#REF!</v>
      </c>
      <c r="I16" s="97" t="e">
        <f t="shared" si="2"/>
        <v>#REF!</v>
      </c>
      <c r="J16" s="102" t="e">
        <f>HLOOKUP($A16,#REF!,2,FALSE)</f>
        <v>#REF!</v>
      </c>
      <c r="K16" s="102" t="e">
        <f>HLOOKUP($A16,#REF!,3,FALSE)</f>
        <v>#REF!</v>
      </c>
      <c r="L16" s="102" t="e">
        <f>HLOOKUP($A16,#REF!,4,FALSE)</f>
        <v>#REF!</v>
      </c>
      <c r="M16" s="103" t="e">
        <f>HLOOKUP($A16,#REF!,7,FALSE)</f>
        <v>#REF!</v>
      </c>
      <c r="O16" s="38" t="e">
        <f t="shared" si="3"/>
        <v>#REF!</v>
      </c>
      <c r="P16" s="38" t="e">
        <f t="shared" si="4"/>
        <v>#REF!</v>
      </c>
    </row>
    <row r="17" spans="1:16" ht="14.1" customHeight="1" x14ac:dyDescent="0.15">
      <c r="A17" s="39">
        <v>12</v>
      </c>
      <c r="B17" s="104" t="e">
        <f>HLOOKUP($A17,#REF!,2,FALSE)</f>
        <v>#REF!</v>
      </c>
      <c r="C17" s="105" t="e">
        <f>HLOOKUP($A17,#REF!,3,FALSE)</f>
        <v>#REF!</v>
      </c>
      <c r="D17" s="106" t="e">
        <f>HLOOKUP($A17,#REF!,4,FALSE)</f>
        <v>#REF!</v>
      </c>
      <c r="E17" s="53" t="e">
        <f>HLOOKUP($A17,#REF!,5,FALSE)</f>
        <v>#REF!</v>
      </c>
      <c r="F17" s="107" t="e">
        <f>HLOOKUP($A17,#REF!,6,FALSE)</f>
        <v>#REF!</v>
      </c>
      <c r="G17" s="119" t="e">
        <f t="shared" si="0"/>
        <v>#REF!</v>
      </c>
      <c r="H17" s="107" t="e">
        <f t="shared" si="1"/>
        <v>#REF!</v>
      </c>
      <c r="I17" s="108" t="e">
        <f t="shared" si="2"/>
        <v>#REF!</v>
      </c>
      <c r="J17" s="109" t="e">
        <f>HLOOKUP($A17,#REF!,2,FALSE)</f>
        <v>#REF!</v>
      </c>
      <c r="K17" s="109" t="e">
        <f>HLOOKUP($A17,#REF!,3,FALSE)</f>
        <v>#REF!</v>
      </c>
      <c r="L17" s="109" t="e">
        <f>HLOOKUP($A17,#REF!,4,FALSE)</f>
        <v>#REF!</v>
      </c>
      <c r="M17" s="55" t="e">
        <f>HLOOKUP($A17,#REF!,7,FALSE)</f>
        <v>#REF!</v>
      </c>
      <c r="O17" s="38" t="e">
        <f t="shared" si="3"/>
        <v>#REF!</v>
      </c>
      <c r="P17" s="38" t="e">
        <f t="shared" si="4"/>
        <v>#REF!</v>
      </c>
    </row>
    <row r="18" spans="1:16" ht="14.1" customHeight="1" x14ac:dyDescent="0.15">
      <c r="A18" s="39">
        <v>13</v>
      </c>
      <c r="B18" s="99" t="e">
        <f>HLOOKUP($A18,#REF!,2,FALSE)</f>
        <v>#REF!</v>
      </c>
      <c r="C18" s="100" t="e">
        <f>HLOOKUP($A18,#REF!,3,FALSE)</f>
        <v>#REF!</v>
      </c>
      <c r="D18" s="101" t="e">
        <f>HLOOKUP($A18,#REF!,4,FALSE)</f>
        <v>#REF!</v>
      </c>
      <c r="E18" s="50" t="e">
        <f>HLOOKUP($A18,#REF!,5,FALSE)</f>
        <v>#REF!</v>
      </c>
      <c r="F18" s="51" t="e">
        <f>HLOOKUP($A18,#REF!,6,FALSE)</f>
        <v>#REF!</v>
      </c>
      <c r="G18" s="118" t="e">
        <f t="shared" si="0"/>
        <v>#REF!</v>
      </c>
      <c r="H18" s="51" t="e">
        <f t="shared" si="1"/>
        <v>#REF!</v>
      </c>
      <c r="I18" s="97" t="e">
        <f t="shared" si="2"/>
        <v>#REF!</v>
      </c>
      <c r="J18" s="102" t="e">
        <f>HLOOKUP($A18,#REF!,2,FALSE)</f>
        <v>#REF!</v>
      </c>
      <c r="K18" s="102" t="e">
        <f>HLOOKUP($A18,#REF!,3,FALSE)</f>
        <v>#REF!</v>
      </c>
      <c r="L18" s="102" t="e">
        <f>HLOOKUP($A18,#REF!,4,FALSE)</f>
        <v>#REF!</v>
      </c>
      <c r="M18" s="103" t="e">
        <f>HLOOKUP($A18,#REF!,7,FALSE)</f>
        <v>#REF!</v>
      </c>
      <c r="O18" s="38" t="e">
        <f t="shared" si="3"/>
        <v>#REF!</v>
      </c>
      <c r="P18" s="38" t="e">
        <f t="shared" si="4"/>
        <v>#REF!</v>
      </c>
    </row>
    <row r="19" spans="1:16" ht="14.1" customHeight="1" x14ac:dyDescent="0.15">
      <c r="A19" s="39">
        <v>14</v>
      </c>
      <c r="B19" s="104" t="e">
        <f>HLOOKUP($A19,#REF!,2,FALSE)</f>
        <v>#REF!</v>
      </c>
      <c r="C19" s="105" t="e">
        <f>HLOOKUP($A19,#REF!,3,FALSE)</f>
        <v>#REF!</v>
      </c>
      <c r="D19" s="106" t="e">
        <f>HLOOKUP($A19,#REF!,4,FALSE)</f>
        <v>#REF!</v>
      </c>
      <c r="E19" s="53" t="e">
        <f>HLOOKUP($A19,#REF!,5,FALSE)</f>
        <v>#REF!</v>
      </c>
      <c r="F19" s="107" t="e">
        <f>HLOOKUP($A19,#REF!,6,FALSE)</f>
        <v>#REF!</v>
      </c>
      <c r="G19" s="119" t="e">
        <f t="shared" si="0"/>
        <v>#REF!</v>
      </c>
      <c r="H19" s="107" t="e">
        <f t="shared" si="1"/>
        <v>#REF!</v>
      </c>
      <c r="I19" s="108" t="e">
        <f t="shared" si="2"/>
        <v>#REF!</v>
      </c>
      <c r="J19" s="109" t="e">
        <f>HLOOKUP($A19,#REF!,2,FALSE)</f>
        <v>#REF!</v>
      </c>
      <c r="K19" s="109" t="e">
        <f>HLOOKUP($A19,#REF!,3,FALSE)</f>
        <v>#REF!</v>
      </c>
      <c r="L19" s="109" t="e">
        <f>HLOOKUP($A19,#REF!,4,FALSE)</f>
        <v>#REF!</v>
      </c>
      <c r="M19" s="55" t="e">
        <f>HLOOKUP($A19,#REF!,7,FALSE)</f>
        <v>#REF!</v>
      </c>
      <c r="O19" s="38" t="e">
        <f t="shared" si="3"/>
        <v>#REF!</v>
      </c>
      <c r="P19" s="38" t="e">
        <f t="shared" si="4"/>
        <v>#REF!</v>
      </c>
    </row>
    <row r="20" spans="1:16" ht="14.1" customHeight="1" x14ac:dyDescent="0.15">
      <c r="A20" s="39">
        <v>15</v>
      </c>
      <c r="B20" s="86" t="e">
        <f>HLOOKUP($A20,#REF!,2,FALSE)</f>
        <v>#REF!</v>
      </c>
      <c r="C20" s="87" t="e">
        <f>HLOOKUP($A20,#REF!,3,FALSE)</f>
        <v>#REF!</v>
      </c>
      <c r="D20" s="88" t="e">
        <f>HLOOKUP($A20,#REF!,4,FALSE)</f>
        <v>#REF!</v>
      </c>
      <c r="E20" s="89" t="e">
        <f>HLOOKUP($A20,#REF!,5,FALSE)</f>
        <v>#REF!</v>
      </c>
      <c r="F20" s="47" t="e">
        <f>HLOOKUP($A20,#REF!,6,FALSE)</f>
        <v>#REF!</v>
      </c>
      <c r="G20" s="120" t="e">
        <f t="shared" si="0"/>
        <v>#REF!</v>
      </c>
      <c r="H20" s="47" t="e">
        <f t="shared" si="1"/>
        <v>#REF!</v>
      </c>
      <c r="I20" s="90" t="e">
        <f t="shared" si="2"/>
        <v>#REF!</v>
      </c>
      <c r="J20" s="91" t="e">
        <f>HLOOKUP($A20,#REF!,2,FALSE)</f>
        <v>#REF!</v>
      </c>
      <c r="K20" s="91" t="e">
        <f>HLOOKUP($A20,#REF!,3,FALSE)</f>
        <v>#REF!</v>
      </c>
      <c r="L20" s="91" t="e">
        <f>HLOOKUP($A20,#REF!,4,FALSE)</f>
        <v>#REF!</v>
      </c>
      <c r="M20" s="92" t="e">
        <f>HLOOKUP($A20,#REF!,7,FALSE)</f>
        <v>#REF!</v>
      </c>
      <c r="O20" s="38" t="e">
        <f t="shared" si="3"/>
        <v>#REF!</v>
      </c>
      <c r="P20" s="38" t="e">
        <f t="shared" si="4"/>
        <v>#REF!</v>
      </c>
    </row>
    <row r="21" spans="1:16" ht="14.1" customHeight="1" x14ac:dyDescent="0.15">
      <c r="A21" s="39">
        <v>16</v>
      </c>
      <c r="B21" s="104" t="e">
        <f>HLOOKUP($A21,#REF!,2,FALSE)</f>
        <v>#REF!</v>
      </c>
      <c r="C21" s="105" t="e">
        <f>HLOOKUP($A21,#REF!,3,FALSE)</f>
        <v>#REF!</v>
      </c>
      <c r="D21" s="106" t="e">
        <f>HLOOKUP($A21,#REF!,4,FALSE)</f>
        <v>#REF!</v>
      </c>
      <c r="E21" s="53" t="e">
        <f>HLOOKUP($A21,#REF!,5,FALSE)</f>
        <v>#REF!</v>
      </c>
      <c r="F21" s="107" t="e">
        <f>HLOOKUP($A21,#REF!,6,FALSE)</f>
        <v>#REF!</v>
      </c>
      <c r="G21" s="107" t="e">
        <f t="shared" si="0"/>
        <v>#REF!</v>
      </c>
      <c r="H21" s="107" t="e">
        <f t="shared" si="1"/>
        <v>#REF!</v>
      </c>
      <c r="I21" s="108" t="e">
        <f t="shared" si="2"/>
        <v>#REF!</v>
      </c>
      <c r="J21" s="109" t="e">
        <f>HLOOKUP($A21,#REF!,2,FALSE)</f>
        <v>#REF!</v>
      </c>
      <c r="K21" s="109" t="e">
        <f>HLOOKUP($A21,#REF!,3,FALSE)</f>
        <v>#REF!</v>
      </c>
      <c r="L21" s="109" t="e">
        <f>HLOOKUP($A21,#REF!,4,FALSE)</f>
        <v>#REF!</v>
      </c>
      <c r="M21" s="55" t="e">
        <f>HLOOKUP($A21,#REF!,7,FALSE)</f>
        <v>#REF!</v>
      </c>
      <c r="O21" s="38" t="e">
        <f t="shared" si="3"/>
        <v>#REF!</v>
      </c>
      <c r="P21" s="38" t="e">
        <f t="shared" si="4"/>
        <v>#REF!</v>
      </c>
    </row>
    <row r="22" spans="1:16" ht="14.1" customHeight="1" x14ac:dyDescent="0.15">
      <c r="A22" s="39">
        <v>17</v>
      </c>
      <c r="B22" s="99" t="e">
        <f>HLOOKUP($A22,#REF!,2,FALSE)</f>
        <v>#REF!</v>
      </c>
      <c r="C22" s="100" t="e">
        <f>HLOOKUP($A22,#REF!,3,FALSE)</f>
        <v>#REF!</v>
      </c>
      <c r="D22" s="101" t="e">
        <f>HLOOKUP($A22,#REF!,4,FALSE)</f>
        <v>#REF!</v>
      </c>
      <c r="E22" s="50" t="e">
        <f>HLOOKUP($A22,#REF!,5,FALSE)</f>
        <v>#REF!</v>
      </c>
      <c r="F22" s="51" t="e">
        <f>HLOOKUP($A22,#REF!,6,FALSE)</f>
        <v>#REF!</v>
      </c>
      <c r="G22" s="51" t="e">
        <f t="shared" si="0"/>
        <v>#REF!</v>
      </c>
      <c r="H22" s="51" t="e">
        <f t="shared" si="1"/>
        <v>#REF!</v>
      </c>
      <c r="I22" s="97" t="e">
        <f t="shared" si="2"/>
        <v>#REF!</v>
      </c>
      <c r="J22" s="102" t="e">
        <f>HLOOKUP($A22,#REF!,2,FALSE)</f>
        <v>#REF!</v>
      </c>
      <c r="K22" s="102" t="e">
        <f>HLOOKUP($A22,#REF!,3,FALSE)</f>
        <v>#REF!</v>
      </c>
      <c r="L22" s="102" t="e">
        <f>HLOOKUP($A22,#REF!,4,FALSE)</f>
        <v>#REF!</v>
      </c>
      <c r="M22" s="103" t="e">
        <f>HLOOKUP($A22,#REF!,7,FALSE)</f>
        <v>#REF!</v>
      </c>
      <c r="O22" s="38" t="e">
        <f t="shared" si="3"/>
        <v>#REF!</v>
      </c>
      <c r="P22" s="38" t="e">
        <f t="shared" si="4"/>
        <v>#REF!</v>
      </c>
    </row>
    <row r="23" spans="1:16" ht="14.1" customHeight="1" x14ac:dyDescent="0.15">
      <c r="A23" s="39">
        <v>18</v>
      </c>
      <c r="B23" s="104" t="e">
        <f>HLOOKUP($A23,#REF!,2,FALSE)</f>
        <v>#REF!</v>
      </c>
      <c r="C23" s="105" t="e">
        <f>HLOOKUP($A23,#REF!,3,FALSE)</f>
        <v>#REF!</v>
      </c>
      <c r="D23" s="106" t="e">
        <f>HLOOKUP($A23,#REF!,4,FALSE)</f>
        <v>#REF!</v>
      </c>
      <c r="E23" s="53" t="e">
        <f>HLOOKUP($A23,#REF!,5,FALSE)</f>
        <v>#REF!</v>
      </c>
      <c r="F23" s="107" t="e">
        <f>HLOOKUP($A23,#REF!,6,FALSE)</f>
        <v>#REF!</v>
      </c>
      <c r="G23" s="107" t="e">
        <f t="shared" si="0"/>
        <v>#REF!</v>
      </c>
      <c r="H23" s="107" t="e">
        <f t="shared" si="1"/>
        <v>#REF!</v>
      </c>
      <c r="I23" s="108" t="e">
        <f t="shared" si="2"/>
        <v>#REF!</v>
      </c>
      <c r="J23" s="109" t="e">
        <f>HLOOKUP($A23,#REF!,2,FALSE)</f>
        <v>#REF!</v>
      </c>
      <c r="K23" s="109" t="e">
        <f>HLOOKUP($A23,#REF!,3,FALSE)</f>
        <v>#REF!</v>
      </c>
      <c r="L23" s="109" t="e">
        <f>HLOOKUP($A23,#REF!,4,FALSE)</f>
        <v>#REF!</v>
      </c>
      <c r="M23" s="55" t="e">
        <f>HLOOKUP($A23,#REF!,7,FALSE)</f>
        <v>#REF!</v>
      </c>
      <c r="O23" s="38" t="e">
        <f t="shared" si="3"/>
        <v>#REF!</v>
      </c>
      <c r="P23" s="38" t="e">
        <f t="shared" si="4"/>
        <v>#REF!</v>
      </c>
    </row>
    <row r="24" spans="1:16" ht="14.1" customHeight="1" x14ac:dyDescent="0.15">
      <c r="A24" s="39">
        <v>19</v>
      </c>
      <c r="B24" s="99" t="e">
        <f>HLOOKUP($A24,#REF!,2,FALSE)</f>
        <v>#REF!</v>
      </c>
      <c r="C24" s="100" t="e">
        <f>HLOOKUP($A24,#REF!,3,FALSE)</f>
        <v>#REF!</v>
      </c>
      <c r="D24" s="101" t="e">
        <f>HLOOKUP($A24,#REF!,4,FALSE)</f>
        <v>#REF!</v>
      </c>
      <c r="E24" s="50" t="e">
        <f>HLOOKUP($A24,#REF!,5,FALSE)</f>
        <v>#REF!</v>
      </c>
      <c r="F24" s="51" t="e">
        <f>HLOOKUP($A24,#REF!,6,FALSE)</f>
        <v>#REF!</v>
      </c>
      <c r="G24" s="51" t="e">
        <f t="shared" si="0"/>
        <v>#REF!</v>
      </c>
      <c r="H24" s="51" t="e">
        <f t="shared" si="1"/>
        <v>#REF!</v>
      </c>
      <c r="I24" s="97" t="e">
        <f t="shared" si="2"/>
        <v>#REF!</v>
      </c>
      <c r="J24" s="102" t="e">
        <f>HLOOKUP($A24,#REF!,2,FALSE)</f>
        <v>#REF!</v>
      </c>
      <c r="K24" s="102" t="e">
        <f>HLOOKUP($A24,#REF!,3,FALSE)</f>
        <v>#REF!</v>
      </c>
      <c r="L24" s="102" t="e">
        <f>HLOOKUP($A24,#REF!,4,FALSE)</f>
        <v>#REF!</v>
      </c>
      <c r="M24" s="103" t="e">
        <f>HLOOKUP($A24,#REF!,7,FALSE)</f>
        <v>#REF!</v>
      </c>
      <c r="O24" s="38" t="e">
        <f t="shared" si="3"/>
        <v>#REF!</v>
      </c>
      <c r="P24" s="38" t="e">
        <f t="shared" si="4"/>
        <v>#REF!</v>
      </c>
    </row>
    <row r="25" spans="1:16" ht="14.1" customHeight="1" x14ac:dyDescent="0.15">
      <c r="A25" s="39">
        <v>20</v>
      </c>
      <c r="B25" s="104" t="e">
        <f>HLOOKUP($A25,#REF!,2,FALSE)</f>
        <v>#REF!</v>
      </c>
      <c r="C25" s="105" t="e">
        <f>HLOOKUP($A25,#REF!,3,FALSE)</f>
        <v>#REF!</v>
      </c>
      <c r="D25" s="106" t="e">
        <f>HLOOKUP($A25,#REF!,4,FALSE)</f>
        <v>#REF!</v>
      </c>
      <c r="E25" s="53" t="e">
        <f>HLOOKUP($A25,#REF!,5,FALSE)</f>
        <v>#REF!</v>
      </c>
      <c r="F25" s="107" t="e">
        <f>HLOOKUP($A25,#REF!,6,FALSE)</f>
        <v>#REF!</v>
      </c>
      <c r="G25" s="107" t="e">
        <f t="shared" si="0"/>
        <v>#REF!</v>
      </c>
      <c r="H25" s="107" t="e">
        <f t="shared" si="1"/>
        <v>#REF!</v>
      </c>
      <c r="I25" s="108" t="e">
        <f t="shared" si="2"/>
        <v>#REF!</v>
      </c>
      <c r="J25" s="109" t="e">
        <f>HLOOKUP($A25,#REF!,2,FALSE)</f>
        <v>#REF!</v>
      </c>
      <c r="K25" s="109" t="e">
        <f>HLOOKUP($A25,#REF!,3,FALSE)</f>
        <v>#REF!</v>
      </c>
      <c r="L25" s="109" t="e">
        <f>HLOOKUP($A25,#REF!,4,FALSE)</f>
        <v>#REF!</v>
      </c>
      <c r="M25" s="55" t="e">
        <f>HLOOKUP($A25,#REF!,7,FALSE)</f>
        <v>#REF!</v>
      </c>
      <c r="O25" s="38" t="e">
        <f t="shared" si="3"/>
        <v>#REF!</v>
      </c>
      <c r="P25" s="38" t="e">
        <f t="shared" si="4"/>
        <v>#REF!</v>
      </c>
    </row>
    <row r="26" spans="1:16" ht="14.1" customHeight="1" x14ac:dyDescent="0.15">
      <c r="A26" s="39">
        <v>21</v>
      </c>
      <c r="B26" s="99" t="e">
        <f>HLOOKUP($A26,#REF!,2,FALSE)</f>
        <v>#REF!</v>
      </c>
      <c r="C26" s="100" t="e">
        <f>HLOOKUP($A26,#REF!,3,FALSE)</f>
        <v>#REF!</v>
      </c>
      <c r="D26" s="101" t="e">
        <f>HLOOKUP($A26,#REF!,4,FALSE)</f>
        <v>#REF!</v>
      </c>
      <c r="E26" s="50" t="e">
        <f>HLOOKUP($A26,#REF!,5,FALSE)</f>
        <v>#REF!</v>
      </c>
      <c r="F26" s="51" t="e">
        <f>HLOOKUP($A26,#REF!,6,FALSE)</f>
        <v>#REF!</v>
      </c>
      <c r="G26" s="51" t="e">
        <f t="shared" si="0"/>
        <v>#REF!</v>
      </c>
      <c r="H26" s="51" t="e">
        <f t="shared" si="1"/>
        <v>#REF!</v>
      </c>
      <c r="I26" s="97" t="e">
        <f t="shared" si="2"/>
        <v>#REF!</v>
      </c>
      <c r="J26" s="102" t="e">
        <f>HLOOKUP($A26,#REF!,2,FALSE)</f>
        <v>#REF!</v>
      </c>
      <c r="K26" s="102" t="e">
        <f>HLOOKUP($A26,#REF!,3,FALSE)</f>
        <v>#REF!</v>
      </c>
      <c r="L26" s="102" t="e">
        <f>HLOOKUP($A26,#REF!,4,FALSE)</f>
        <v>#REF!</v>
      </c>
      <c r="M26" s="103" t="e">
        <f>HLOOKUP($A26,#REF!,7,FALSE)</f>
        <v>#REF!</v>
      </c>
      <c r="O26" s="38" t="e">
        <f t="shared" si="3"/>
        <v>#REF!</v>
      </c>
      <c r="P26" s="38" t="e">
        <f t="shared" si="4"/>
        <v>#REF!</v>
      </c>
    </row>
    <row r="27" spans="1:16" ht="14.1" customHeight="1" x14ac:dyDescent="0.15">
      <c r="A27" s="39">
        <v>22</v>
      </c>
      <c r="B27" s="104" t="e">
        <f>HLOOKUP($A27,#REF!,2,FALSE)</f>
        <v>#REF!</v>
      </c>
      <c r="C27" s="105" t="e">
        <f>HLOOKUP($A27,#REF!,3,FALSE)</f>
        <v>#REF!</v>
      </c>
      <c r="D27" s="106" t="e">
        <f>HLOOKUP($A27,#REF!,4,FALSE)</f>
        <v>#REF!</v>
      </c>
      <c r="E27" s="53" t="e">
        <f>HLOOKUP($A27,#REF!,5,FALSE)</f>
        <v>#REF!</v>
      </c>
      <c r="F27" s="107" t="e">
        <f>HLOOKUP($A27,#REF!,6,FALSE)</f>
        <v>#REF!</v>
      </c>
      <c r="G27" s="107" t="e">
        <f t="shared" si="0"/>
        <v>#REF!</v>
      </c>
      <c r="H27" s="107" t="e">
        <f t="shared" si="1"/>
        <v>#REF!</v>
      </c>
      <c r="I27" s="108" t="e">
        <f t="shared" si="2"/>
        <v>#REF!</v>
      </c>
      <c r="J27" s="109" t="e">
        <f>HLOOKUP($A27,#REF!,2,FALSE)</f>
        <v>#REF!</v>
      </c>
      <c r="K27" s="109" t="e">
        <f>HLOOKUP($A27,#REF!,3,FALSE)</f>
        <v>#REF!</v>
      </c>
      <c r="L27" s="109" t="e">
        <f>HLOOKUP($A27,#REF!,4,FALSE)</f>
        <v>#REF!</v>
      </c>
      <c r="M27" s="55" t="e">
        <f>HLOOKUP($A27,#REF!,7,FALSE)</f>
        <v>#REF!</v>
      </c>
      <c r="O27" s="38" t="e">
        <f t="shared" si="3"/>
        <v>#REF!</v>
      </c>
      <c r="P27" s="38" t="e">
        <f t="shared" si="4"/>
        <v>#REF!</v>
      </c>
    </row>
    <row r="28" spans="1:16" ht="14.1" customHeight="1" x14ac:dyDescent="0.15">
      <c r="A28" s="39">
        <v>23</v>
      </c>
      <c r="B28" s="110" t="e">
        <f>HLOOKUP($A28,#REF!,2,FALSE)</f>
        <v>#REF!</v>
      </c>
      <c r="C28" s="111" t="e">
        <f>HLOOKUP($A28,#REF!,3,FALSE)</f>
        <v>#REF!</v>
      </c>
      <c r="D28" s="112" t="e">
        <f>HLOOKUP($A28,#REF!,4,FALSE)</f>
        <v>#REF!</v>
      </c>
      <c r="E28" s="72" t="e">
        <f>HLOOKUP($A28,#REF!,5,FALSE)</f>
        <v>#REF!</v>
      </c>
      <c r="F28" s="113" t="e">
        <f>HLOOKUP($A28,#REF!,6,FALSE)</f>
        <v>#REF!</v>
      </c>
      <c r="G28" s="113" t="e">
        <f t="shared" si="0"/>
        <v>#REF!</v>
      </c>
      <c r="H28" s="113" t="e">
        <f t="shared" si="1"/>
        <v>#REF!</v>
      </c>
      <c r="I28" s="114" t="e">
        <f t="shared" si="2"/>
        <v>#REF!</v>
      </c>
      <c r="J28" s="115" t="e">
        <f>HLOOKUP($A28,#REF!,2,FALSE)</f>
        <v>#REF!</v>
      </c>
      <c r="K28" s="115" t="e">
        <f>HLOOKUP($A28,#REF!,3,FALSE)</f>
        <v>#REF!</v>
      </c>
      <c r="L28" s="115" t="e">
        <f>HLOOKUP($A28,#REF!,4,FALSE)</f>
        <v>#REF!</v>
      </c>
      <c r="M28" s="116" t="e">
        <f>HLOOKUP($A28,#REF!,7,FALSE)</f>
        <v>#REF!</v>
      </c>
      <c r="O28" s="38" t="e">
        <f t="shared" si="3"/>
        <v>#REF!</v>
      </c>
      <c r="P28" s="38" t="e">
        <f t="shared" si="4"/>
        <v>#REF!</v>
      </c>
    </row>
    <row r="29" spans="1:16" ht="14.1" customHeight="1" outlineLevel="1" x14ac:dyDescent="0.15"/>
    <row r="30" spans="1:16" ht="14.1" customHeight="1" outlineLevel="1" x14ac:dyDescent="0.15">
      <c r="A30" s="18" t="s">
        <v>92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</row>
    <row r="31" spans="1:16" ht="14.1" customHeight="1" outlineLevel="1" thickBot="1" x14ac:dyDescent="0.2">
      <c r="A31" s="41"/>
      <c r="B31" s="43" t="s">
        <v>93</v>
      </c>
      <c r="C31" s="44"/>
      <c r="D31" s="30" t="s">
        <v>80</v>
      </c>
      <c r="E31" s="31" t="s">
        <v>81</v>
      </c>
      <c r="F31" s="29" t="s">
        <v>82</v>
      </c>
      <c r="G31" s="28" t="s">
        <v>89</v>
      </c>
      <c r="H31" s="42" t="s">
        <v>94</v>
      </c>
      <c r="I31" s="43"/>
      <c r="J31" s="43"/>
      <c r="K31" s="44"/>
      <c r="L31" s="10" t="s">
        <v>95</v>
      </c>
    </row>
    <row r="32" spans="1:16" ht="14.1" customHeight="1" outlineLevel="1" thickTop="1" x14ac:dyDescent="0.15">
      <c r="A32" s="45" t="s">
        <v>96</v>
      </c>
      <c r="B32" s="132" t="s">
        <v>115</v>
      </c>
      <c r="C32" s="133"/>
      <c r="D32" s="37" t="s">
        <v>114</v>
      </c>
      <c r="E32" s="46">
        <v>37575</v>
      </c>
      <c r="F32" s="47" t="s">
        <v>7</v>
      </c>
      <c r="G32" s="48">
        <f>SUMIF($O$6:$O$28,$O32,$M$6:$M$28)</f>
        <v>0</v>
      </c>
      <c r="H32" s="62" t="s">
        <v>103</v>
      </c>
      <c r="I32" s="63"/>
      <c r="J32" s="63"/>
      <c r="K32" s="64"/>
      <c r="L32">
        <f>LEN(H32)-1</f>
        <v>28</v>
      </c>
      <c r="O32" s="38" t="str">
        <f t="shared" ref="O32:O35" si="5">D32&amp;E32</f>
        <v>治山課37575</v>
      </c>
      <c r="P32" s="38"/>
    </row>
    <row r="33" spans="1:16" ht="14.1" customHeight="1" outlineLevel="1" x14ac:dyDescent="0.15">
      <c r="A33" s="49" t="s">
        <v>97</v>
      </c>
      <c r="B33" s="134" t="s">
        <v>116</v>
      </c>
      <c r="C33" s="135"/>
      <c r="D33" s="40" t="s">
        <v>119</v>
      </c>
      <c r="E33" s="50">
        <v>31458</v>
      </c>
      <c r="F33" s="51" t="s">
        <v>5</v>
      </c>
      <c r="G33" s="52">
        <f>SUMIF($O$6:$O$28,$O33,$M$6:$M$28)</f>
        <v>0</v>
      </c>
      <c r="H33" s="14"/>
      <c r="I33" s="15"/>
      <c r="J33" s="15"/>
      <c r="K33" s="16"/>
      <c r="O33" s="38" t="str">
        <f t="shared" si="5"/>
        <v>経理課31458</v>
      </c>
      <c r="P33" s="38"/>
    </row>
    <row r="34" spans="1:16" ht="14.1" customHeight="1" outlineLevel="1" x14ac:dyDescent="0.15">
      <c r="A34" s="49" t="s">
        <v>98</v>
      </c>
      <c r="B34" s="134" t="s">
        <v>117</v>
      </c>
      <c r="C34" s="135"/>
      <c r="D34" s="37" t="s">
        <v>114</v>
      </c>
      <c r="E34" s="53">
        <v>37528</v>
      </c>
      <c r="F34" s="54" t="s">
        <v>6</v>
      </c>
      <c r="G34" s="55">
        <f>SUMIF($O$6:$O$28,$O34,$M$6:$M$28)</f>
        <v>0</v>
      </c>
      <c r="H34" s="14"/>
      <c r="I34" s="15"/>
      <c r="J34" s="15"/>
      <c r="K34" s="16"/>
      <c r="O34" s="38" t="str">
        <f t="shared" si="5"/>
        <v>治山課37528</v>
      </c>
      <c r="P34" s="38"/>
    </row>
    <row r="35" spans="1:16" ht="14.1" customHeight="1" outlineLevel="1" x14ac:dyDescent="0.15">
      <c r="A35" s="49" t="s">
        <v>99</v>
      </c>
      <c r="B35" s="134" t="s">
        <v>118</v>
      </c>
      <c r="C35" s="135"/>
      <c r="D35" s="40" t="s">
        <v>120</v>
      </c>
      <c r="E35" s="72">
        <v>25198</v>
      </c>
      <c r="F35" s="56" t="s">
        <v>4</v>
      </c>
      <c r="G35" s="57">
        <f>SUMIF($O$6:$O$28,$O35,$M$6:$M$28)</f>
        <v>0</v>
      </c>
      <c r="H35" s="14"/>
      <c r="I35" s="15"/>
      <c r="J35" s="15"/>
      <c r="K35" s="16"/>
      <c r="O35" s="38" t="str">
        <f t="shared" si="5"/>
        <v>資源課25198</v>
      </c>
      <c r="P35" s="38"/>
    </row>
    <row r="36" spans="1:16" ht="14.1" customHeight="1" outlineLevel="1" x14ac:dyDescent="0.15">
      <c r="F36" s="117" t="s">
        <v>100</v>
      </c>
      <c r="G36" s="58">
        <f>SUM(G32:G35)</f>
        <v>0</v>
      </c>
      <c r="H36" t="e">
        <f>IF(G36=I2,"契約金額と一致","契約金額と不一致")</f>
        <v>#REF!</v>
      </c>
    </row>
    <row r="37" spans="1:16" ht="14.1" customHeight="1" outlineLevel="1" x14ac:dyDescent="0.15"/>
    <row r="38" spans="1:16" ht="14.1" customHeight="1" outlineLevel="1" x14ac:dyDescent="0.15">
      <c r="A38" s="18" t="s">
        <v>101</v>
      </c>
    </row>
    <row r="39" spans="1:16" ht="14.1" customHeight="1" outlineLevel="1" x14ac:dyDescent="0.15">
      <c r="B39" s="59" t="s">
        <v>102</v>
      </c>
    </row>
    <row r="40" spans="1:16" ht="14.1" customHeight="1" outlineLevel="1" x14ac:dyDescent="0.15"/>
    <row r="41" spans="1:16" ht="14.1" customHeight="1" outlineLevel="1" x14ac:dyDescent="0.15"/>
    <row r="42" spans="1:16" ht="14.1" customHeight="1" outlineLevel="1" x14ac:dyDescent="0.15"/>
    <row r="43" spans="1:16" ht="14.1" customHeight="1" outlineLevel="1" x14ac:dyDescent="0.15"/>
    <row r="44" spans="1:16" ht="14.1" customHeight="1" outlineLevel="1" x14ac:dyDescent="0.15"/>
    <row r="45" spans="1:16" ht="14.1" customHeight="1" outlineLevel="1" x14ac:dyDescent="0.15"/>
    <row r="46" spans="1:16" ht="14.1" customHeight="1" outlineLevel="1" x14ac:dyDescent="0.15"/>
    <row r="47" spans="1:16" ht="14.1" customHeight="1" outlineLevel="1" x14ac:dyDescent="0.15"/>
    <row r="48" spans="1:16" ht="14.1" customHeight="1" outlineLevel="1" x14ac:dyDescent="0.15"/>
    <row r="49" ht="14.1" customHeight="1" outlineLevel="1" x14ac:dyDescent="0.15"/>
    <row r="50" ht="14.1" customHeight="1" outlineLevel="1" x14ac:dyDescent="0.15"/>
    <row r="51" ht="14.1" customHeight="1" outlineLevel="1" x14ac:dyDescent="0.15"/>
    <row r="52" ht="14.1" customHeight="1" outlineLevel="1" x14ac:dyDescent="0.15"/>
    <row r="53" ht="14.1" customHeight="1" outlineLevel="1" x14ac:dyDescent="0.15"/>
    <row r="54" ht="14.1" customHeight="1" outlineLevel="1" x14ac:dyDescent="0.15"/>
    <row r="55" ht="14.1" customHeight="1" outlineLevel="1" x14ac:dyDescent="0.15"/>
    <row r="56" ht="14.1" customHeight="1" outlineLevel="1" x14ac:dyDescent="0.15"/>
    <row r="57" ht="14.1" customHeight="1" outlineLevel="1" x14ac:dyDescent="0.15"/>
    <row r="58" ht="14.1" customHeight="1" outlineLevel="1" x14ac:dyDescent="0.15"/>
    <row r="59" ht="14.1" customHeight="1" outlineLevel="1" x14ac:dyDescent="0.15"/>
    <row r="60" ht="14.1" customHeight="1" outlineLevel="1" x14ac:dyDescent="0.15"/>
    <row r="61" ht="14.1" customHeight="1" outlineLevel="1" x14ac:dyDescent="0.15"/>
    <row r="62" ht="14.1" customHeight="1" outlineLevel="1" x14ac:dyDescent="0.15"/>
    <row r="63" ht="14.1" customHeight="1" outlineLevel="1" x14ac:dyDescent="0.15"/>
    <row r="64" ht="14.1" customHeight="1" outlineLevel="1" x14ac:dyDescent="0.15"/>
    <row r="65" ht="14.1" customHeight="1" outlineLevel="1" x14ac:dyDescent="0.15"/>
    <row r="66" ht="14.1" customHeight="1" outlineLevel="1" x14ac:dyDescent="0.15"/>
    <row r="67" ht="14.1" customHeight="1" outlineLevel="1" x14ac:dyDescent="0.15"/>
    <row r="68" ht="14.1" customHeight="1" outlineLevel="1" x14ac:dyDescent="0.15"/>
    <row r="69" ht="14.1" customHeight="1" outlineLevel="1" x14ac:dyDescent="0.15"/>
    <row r="70" ht="14.1" customHeight="1" outlineLevel="1" x14ac:dyDescent="0.15"/>
    <row r="71" ht="14.1" customHeight="1" outlineLevel="1" x14ac:dyDescent="0.15"/>
    <row r="72" ht="14.1" customHeight="1" outlineLevel="1" x14ac:dyDescent="0.15"/>
    <row r="73" ht="14.1" customHeight="1" outlineLevel="1" x14ac:dyDescent="0.15"/>
    <row r="74" ht="14.1" customHeight="1" outlineLevel="1" x14ac:dyDescent="0.15"/>
    <row r="75" ht="14.1" customHeight="1" outlineLevel="1" x14ac:dyDescent="0.15"/>
    <row r="76" ht="14.1" customHeight="1" outlineLevel="1" x14ac:dyDescent="0.15"/>
    <row r="77" ht="14.1" customHeight="1" outlineLevel="1" x14ac:dyDescent="0.15"/>
    <row r="78" ht="14.1" customHeight="1" outlineLevel="1" x14ac:dyDescent="0.15"/>
    <row r="79" ht="14.1" customHeight="1" outlineLevel="1" x14ac:dyDescent="0.15"/>
    <row r="80" ht="14.1" customHeight="1" outlineLevel="1" x14ac:dyDescent="0.15"/>
    <row r="81" spans="1:16" ht="14.1" customHeight="1" outlineLevel="1" x14ac:dyDescent="0.15"/>
    <row r="82" spans="1:16" ht="14.1" customHeight="1" outlineLevel="1" x14ac:dyDescent="0.15"/>
    <row r="83" spans="1:16" ht="14.1" customHeight="1" outlineLevel="1" x14ac:dyDescent="0.15"/>
    <row r="84" spans="1:16" ht="14.1" customHeight="1" outlineLevel="1" x14ac:dyDescent="0.15"/>
    <row r="85" spans="1:16" ht="14.1" customHeight="1" outlineLevel="1" x14ac:dyDescent="0.15"/>
    <row r="87" spans="1:16" s="18" customFormat="1" x14ac:dyDescent="0.15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</row>
    <row r="88" spans="1:16" ht="14.1" customHeight="1" x14ac:dyDescent="0.15"/>
    <row r="89" spans="1:16" ht="24" customHeight="1" x14ac:dyDescent="0.15"/>
    <row r="90" spans="1:16" ht="39.75" customHeight="1" x14ac:dyDescent="0.15"/>
    <row r="91" spans="1:16" ht="40.5" customHeight="1" x14ac:dyDescent="0.15"/>
    <row r="92" spans="1:16" ht="24" customHeight="1" x14ac:dyDescent="0.15"/>
    <row r="93" spans="1:16" ht="14.1" customHeight="1" x14ac:dyDescent="0.15"/>
    <row r="94" spans="1:16" ht="14.1" customHeight="1" x14ac:dyDescent="0.15"/>
    <row r="95" spans="1:16" ht="14.1" customHeight="1" x14ac:dyDescent="0.15"/>
    <row r="96" spans="1:16" ht="14.1" customHeight="1" x14ac:dyDescent="0.15"/>
    <row r="97" ht="14.1" customHeight="1" x14ac:dyDescent="0.15"/>
    <row r="98" ht="14.1" customHeight="1" x14ac:dyDescent="0.15"/>
    <row r="99" ht="14.1" customHeight="1" x14ac:dyDescent="0.15"/>
    <row r="100" ht="14.1" customHeight="1" x14ac:dyDescent="0.15"/>
    <row r="101" ht="14.1" customHeight="1" x14ac:dyDescent="0.15"/>
    <row r="102" ht="14.1" customHeight="1" x14ac:dyDescent="0.15"/>
    <row r="103" ht="14.1" customHeight="1" x14ac:dyDescent="0.15"/>
  </sheetData>
  <autoFilter ref="A5:M28" xr:uid="{00000000-0009-0000-0000-000008000000}"/>
  <mergeCells count="5">
    <mergeCell ref="B2:E2"/>
    <mergeCell ref="B32:C32"/>
    <mergeCell ref="B33:C33"/>
    <mergeCell ref="B34:C34"/>
    <mergeCell ref="B35:C35"/>
  </mergeCells>
  <phoneticPr fontId="7"/>
  <pageMargins left="0.70866141732283472" right="0.70866141732283472" top="0.74803149606299213" bottom="0.74803149606299213" header="0.31496062992125984" footer="0.31496062992125984"/>
  <pageSetup paperSize="9" scale="81" fitToHeight="0" orientation="landscape" r:id="rId1"/>
  <rowBreaks count="1" manualBreakCount="1">
    <brk id="37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納品数</vt:lpstr>
      <vt:lpstr>住所</vt:lpstr>
      <vt:lpstr>経費① (2)</vt:lpstr>
      <vt:lpstr>'経費① (2)'!Print_Area</vt:lpstr>
      <vt:lpstr>住所!Print_Area</vt:lpstr>
      <vt:lpstr>納品数!Print_Area</vt:lpstr>
      <vt:lpstr>住所!Print_Titles</vt:lpstr>
      <vt:lpstr>納品数!Print_Titles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2025-11-10T02:38:55Z</dcterms:created>
  <dcterms:modified xsi:type="dcterms:W3CDTF">2025-11-10T02:53:58Z</dcterms:modified>
</cp:coreProperties>
</file>