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475FD3D1-22F6-4013-A914-22B7A230BEF3}" xr6:coauthVersionLast="47" xr6:coauthVersionMax="47" xr10:uidLastSave="{00000000-0000-0000-0000-000000000000}"/>
  <bookViews>
    <workbookView xWindow="-120" yWindow="-120" windowWidth="29040" windowHeight="15720" tabRatio="885" firstSheet="6" activeTab="7" xr2:uid="{00000000-000D-0000-FFFF-FFFF00000000}"/>
  </bookViews>
  <sheets>
    <sheet name="富山" sheetId="3" state="hidden" r:id="rId1"/>
    <sheet name="木曽" sheetId="9" state="hidden" r:id="rId2"/>
    <sheet name="飛騨" sheetId="10" state="hidden" r:id="rId3"/>
    <sheet name="岐阜" sheetId="11" state="hidden" r:id="rId4"/>
    <sheet name="東濃" sheetId="12" state="hidden" r:id="rId5"/>
    <sheet name="愛知" sheetId="13" state="hidden" r:id="rId6"/>
    <sheet name="見積書" sheetId="41" r:id="rId7"/>
    <sheet name="見積書内訳書" sheetId="60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5" hidden="1">愛知!$B$6:$AV$23</definedName>
    <definedName name="_xlnm._FilterDatabase" localSheetId="3" hidden="1">岐阜!$B$6:$AV$36</definedName>
    <definedName name="_xlnm._FilterDatabase" localSheetId="4" hidden="1">東濃!$B$6:$AV$27</definedName>
    <definedName name="_xlnm._FilterDatabase" localSheetId="2" hidden="1">飛騨!$B$6:$AV$37</definedName>
    <definedName name="_xlnm._FilterDatabase" localSheetId="0" hidden="1">富山!$B$6:$AV$21</definedName>
    <definedName name="_xlnm._FilterDatabase" localSheetId="1" hidden="1">木曽!$B$6:$AV$54</definedName>
    <definedName name="_xlnm.Print_Area" localSheetId="5">愛知!$E$1:$AT$37</definedName>
    <definedName name="_xlnm.Print_Area" localSheetId="3">岐阜!$E$1:$AT$49</definedName>
    <definedName name="_xlnm.Print_Area" localSheetId="6">見積書!$A$1:$L$42</definedName>
    <definedName name="_xlnm.Print_Area" localSheetId="7">見積書内訳書!$A$1:$H$68</definedName>
    <definedName name="_xlnm.Print_Area" localSheetId="4">東濃!$E$1:$AT$41</definedName>
    <definedName name="_xlnm.Print_Area" localSheetId="2">飛騨!$E$1:$AT$51</definedName>
    <definedName name="_xlnm.Print_Area" localSheetId="0">富山!$E$1:$AT$35</definedName>
    <definedName name="_xlnm.Print_Area" localSheetId="1">木曽!$E$1:$AT$68</definedName>
    <definedName name="_xlnm.Print_Titles" localSheetId="1">木曽!$4:$6</definedName>
    <definedName name="県名">[1]基本情報!$A$3:$A$7</definedName>
    <definedName name="治山経費分類">[1]基本情報!$E$3:$E$6</definedName>
    <definedName name="車種">[1]基本情報!$J$3:$J$11</definedName>
    <definedName name="車別">[2]基本情報!$I$2:$I$8</definedName>
    <definedName name="重量">[2]基本情報!$H$3:$H$9</definedName>
    <definedName name="所属">[1]基本情報!$B$3:$B$19</definedName>
    <definedName name="調達件名">[3]全車両!$L$384:$L$394</definedName>
    <definedName name="番号地域">[1]基本情報!$C$3:$C$14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0" l="1"/>
  <c r="H24" i="60"/>
  <c r="H23" i="60"/>
  <c r="H22" i="60"/>
  <c r="H21" i="60"/>
  <c r="H20" i="60"/>
  <c r="H40" i="60"/>
  <c r="H38" i="60"/>
  <c r="H35" i="60"/>
  <c r="H32" i="60"/>
  <c r="H9" i="60"/>
  <c r="H8" i="60"/>
  <c r="H7" i="60"/>
  <c r="H6" i="60"/>
  <c r="H5" i="60"/>
  <c r="H62" i="60"/>
  <c r="H61" i="60"/>
  <c r="H60" i="60"/>
  <c r="H59" i="60"/>
  <c r="H58" i="60"/>
  <c r="H57" i="60"/>
  <c r="H56" i="60"/>
  <c r="H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H39" i="60"/>
  <c r="H37" i="60"/>
  <c r="H36" i="60"/>
  <c r="H34" i="60"/>
  <c r="H33" i="60"/>
  <c r="H31" i="60"/>
  <c r="A30" i="60"/>
  <c r="H27" i="60"/>
  <c r="H26" i="60"/>
  <c r="H25" i="60"/>
  <c r="H19" i="60"/>
  <c r="H18" i="60"/>
  <c r="H17" i="60"/>
  <c r="H16" i="60"/>
  <c r="H15" i="60"/>
  <c r="H14" i="60"/>
  <c r="H13" i="60"/>
  <c r="H11" i="60"/>
  <c r="H28" i="60" s="1"/>
  <c r="H10" i="60"/>
  <c r="H63" i="60" l="1"/>
  <c r="H64" i="60" s="1"/>
  <c r="H65" i="60" l="1"/>
  <c r="H67" i="60"/>
  <c r="T8" i="41" l="1"/>
  <c r="J14" i="41" s="1"/>
  <c r="C14" i="41" l="1"/>
  <c r="K14" i="41"/>
  <c r="D14" i="41"/>
  <c r="E14" i="41"/>
  <c r="F14" i="41"/>
  <c r="G14" i="41"/>
  <c r="H14" i="41"/>
  <c r="I14" i="41"/>
  <c r="O24" i="3" l="1"/>
  <c r="Y7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AG39" i="11" l="1"/>
  <c r="AF39" i="11"/>
  <c r="AE39" i="11"/>
  <c r="AD39" i="11"/>
  <c r="AC39" i="11"/>
  <c r="AB39" i="11"/>
  <c r="O39" i="11"/>
  <c r="O57" i="9"/>
  <c r="Y24" i="13" l="1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37" i="11"/>
  <c r="Y25" i="11"/>
  <c r="Y24" i="11"/>
  <c r="Y23" i="11"/>
  <c r="Y22" i="11"/>
  <c r="Y21" i="11"/>
  <c r="Y20" i="11"/>
  <c r="Y36" i="11"/>
  <c r="Y19" i="11"/>
  <c r="Y35" i="11"/>
  <c r="Y34" i="11"/>
  <c r="Y18" i="11"/>
  <c r="Y17" i="11"/>
  <c r="Y33" i="11"/>
  <c r="Y32" i="11"/>
  <c r="Y16" i="11"/>
  <c r="Y31" i="11"/>
  <c r="Y30" i="11"/>
  <c r="Y26" i="11"/>
  <c r="Y15" i="11"/>
  <c r="Y14" i="11"/>
  <c r="Y13" i="11"/>
  <c r="Y12" i="11"/>
  <c r="Y11" i="11"/>
  <c r="Y10" i="11"/>
  <c r="Y29" i="11"/>
  <c r="Y9" i="11"/>
  <c r="Y8" i="11"/>
  <c r="Y7" i="11"/>
  <c r="Y28" i="11"/>
  <c r="Y38" i="10"/>
  <c r="Y37" i="10"/>
  <c r="Y36" i="10"/>
  <c r="Y35" i="10"/>
  <c r="Y34" i="10"/>
  <c r="Y33" i="10"/>
  <c r="Y32" i="10"/>
  <c r="Y31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55" i="9"/>
  <c r="Y54" i="9"/>
  <c r="Y53" i="9"/>
  <c r="Y52" i="9"/>
  <c r="Y51" i="9"/>
  <c r="Y50" i="9"/>
  <c r="Y49" i="9"/>
  <c r="Y48" i="9"/>
  <c r="Y47" i="9"/>
  <c r="Y46" i="9"/>
  <c r="Y45" i="9"/>
  <c r="Y44" i="9"/>
  <c r="Y43" i="9"/>
  <c r="Y42" i="9"/>
  <c r="Y41" i="9"/>
  <c r="Y40" i="9"/>
  <c r="Y39" i="9"/>
  <c r="Y38" i="9"/>
  <c r="Y37" i="9"/>
  <c r="Y36" i="9"/>
  <c r="Y35" i="9"/>
  <c r="Y34" i="9"/>
  <c r="Y33" i="9"/>
  <c r="Y7" i="9"/>
  <c r="Y32" i="9"/>
  <c r="Y31" i="9"/>
  <c r="Y29" i="9"/>
  <c r="Y30" i="9"/>
  <c r="Y10" i="9"/>
  <c r="Y13" i="9"/>
  <c r="Y25" i="9"/>
  <c r="Y28" i="9"/>
  <c r="Y27" i="9"/>
  <c r="Y22" i="9"/>
  <c r="Y26" i="9"/>
  <c r="Y20" i="9"/>
  <c r="Y24" i="9"/>
  <c r="Y23" i="9"/>
  <c r="Y17" i="9"/>
  <c r="Y21" i="9"/>
  <c r="Y15" i="9"/>
  <c r="Y19" i="9"/>
  <c r="Y18" i="9"/>
  <c r="Y12" i="9"/>
  <c r="Y11" i="9"/>
  <c r="Y16" i="9"/>
  <c r="Y9" i="9"/>
  <c r="Y8" i="9"/>
  <c r="Y7" i="13"/>
  <c r="Y7" i="12"/>
  <c r="Y27" i="11"/>
  <c r="Y7" i="10"/>
  <c r="Y14" i="9"/>
  <c r="W34" i="3" l="1"/>
  <c r="W67" i="9"/>
  <c r="W50" i="10"/>
  <c r="W49" i="11"/>
  <c r="F2" i="13" l="1"/>
  <c r="F2" i="12"/>
  <c r="F2" i="11"/>
  <c r="F2" i="10"/>
  <c r="F2" i="9"/>
  <c r="F2" i="3"/>
  <c r="E1" i="13" l="1"/>
  <c r="E1" i="12"/>
  <c r="E1" i="11"/>
  <c r="E1" i="10"/>
  <c r="E1" i="9"/>
  <c r="W36" i="13" l="1"/>
  <c r="U36" i="13"/>
  <c r="S36" i="13"/>
  <c r="R36" i="13"/>
  <c r="O36" i="13"/>
  <c r="W41" i="12"/>
  <c r="U41" i="12"/>
  <c r="S41" i="12"/>
  <c r="R41" i="12"/>
  <c r="O41" i="12"/>
  <c r="U49" i="11"/>
  <c r="S49" i="11"/>
  <c r="R49" i="11"/>
  <c r="O49" i="11"/>
  <c r="U50" i="10"/>
  <c r="S50" i="10"/>
  <c r="R50" i="10"/>
  <c r="O50" i="10"/>
  <c r="U67" i="9"/>
  <c r="S67" i="9"/>
  <c r="R67" i="9"/>
  <c r="O67" i="9"/>
  <c r="S34" i="3"/>
  <c r="U34" i="3"/>
  <c r="R34" i="3"/>
  <c r="O34" i="3"/>
  <c r="AT26" i="13" l="1"/>
  <c r="V35" i="13" s="1"/>
  <c r="AS26" i="13"/>
  <c r="V33" i="13" s="1"/>
  <c r="AR26" i="13"/>
  <c r="V32" i="13" s="1"/>
  <c r="AQ26" i="13"/>
  <c r="AP26" i="13"/>
  <c r="V30" i="13" s="1"/>
  <c r="AO26" i="13"/>
  <c r="T35" i="13" s="1"/>
  <c r="AN26" i="13"/>
  <c r="T33" i="13" s="1"/>
  <c r="AM26" i="13"/>
  <c r="T32" i="13" s="1"/>
  <c r="AL26" i="13"/>
  <c r="AK26" i="13"/>
  <c r="T30" i="13" s="1"/>
  <c r="AJ26" i="13"/>
  <c r="Q35" i="13" s="1"/>
  <c r="AI26" i="13"/>
  <c r="Q30" i="13" s="1"/>
  <c r="AH26" i="13"/>
  <c r="P34" i="13" s="1"/>
  <c r="P36" i="13" s="1"/>
  <c r="AG26" i="13"/>
  <c r="N35" i="13" s="1"/>
  <c r="AF26" i="13"/>
  <c r="N34" i="13" s="1"/>
  <c r="AE26" i="13"/>
  <c r="N30" i="13" s="1"/>
  <c r="AD26" i="13"/>
  <c r="M35" i="13" s="1"/>
  <c r="AC26" i="13"/>
  <c r="M34" i="13" s="1"/>
  <c r="AB26" i="13"/>
  <c r="M30" i="13" s="1"/>
  <c r="AA26" i="13"/>
  <c r="Z26" i="13"/>
  <c r="O26" i="13"/>
  <c r="AT31" i="12"/>
  <c r="V40" i="12" s="1"/>
  <c r="AS31" i="12"/>
  <c r="V38" i="12" s="1"/>
  <c r="AR31" i="12"/>
  <c r="V37" i="12" s="1"/>
  <c r="AQ31" i="12"/>
  <c r="AP31" i="12"/>
  <c r="V35" i="12" s="1"/>
  <c r="AO31" i="12"/>
  <c r="T40" i="12" s="1"/>
  <c r="AN31" i="12"/>
  <c r="T38" i="12" s="1"/>
  <c r="AM31" i="12"/>
  <c r="T37" i="12" s="1"/>
  <c r="AL31" i="12"/>
  <c r="AK31" i="12"/>
  <c r="T35" i="12" s="1"/>
  <c r="AJ31" i="12"/>
  <c r="Q40" i="12" s="1"/>
  <c r="AI31" i="12"/>
  <c r="Q35" i="12" s="1"/>
  <c r="AH31" i="12"/>
  <c r="P39" i="12" s="1"/>
  <c r="P41" i="12" s="1"/>
  <c r="AG31" i="12"/>
  <c r="N40" i="12" s="1"/>
  <c r="AF31" i="12"/>
  <c r="N39" i="12" s="1"/>
  <c r="AE31" i="12"/>
  <c r="N35" i="12" s="1"/>
  <c r="AD31" i="12"/>
  <c r="M40" i="12" s="1"/>
  <c r="AC31" i="12"/>
  <c r="M39" i="12" s="1"/>
  <c r="AB31" i="12"/>
  <c r="M35" i="12" s="1"/>
  <c r="AA31" i="12"/>
  <c r="Z31" i="12"/>
  <c r="O31" i="12"/>
  <c r="AT39" i="11"/>
  <c r="V48" i="11" s="1"/>
  <c r="AS39" i="11"/>
  <c r="V46" i="11" s="1"/>
  <c r="AR39" i="11"/>
  <c r="V45" i="11" s="1"/>
  <c r="AQ39" i="11"/>
  <c r="AP39" i="11"/>
  <c r="V43" i="11" s="1"/>
  <c r="AO39" i="11"/>
  <c r="T48" i="11" s="1"/>
  <c r="AN39" i="11"/>
  <c r="T46" i="11" s="1"/>
  <c r="AM39" i="11"/>
  <c r="T45" i="11" s="1"/>
  <c r="AL39" i="11"/>
  <c r="AK39" i="11"/>
  <c r="T43" i="11" s="1"/>
  <c r="AJ39" i="11"/>
  <c r="Q48" i="11" s="1"/>
  <c r="AI39" i="11"/>
  <c r="Q43" i="11" s="1"/>
  <c r="AH39" i="11"/>
  <c r="P47" i="11" s="1"/>
  <c r="P49" i="11" s="1"/>
  <c r="N48" i="11"/>
  <c r="N47" i="11"/>
  <c r="N43" i="11"/>
  <c r="M48" i="11"/>
  <c r="M47" i="11"/>
  <c r="M43" i="11"/>
  <c r="AA39" i="11"/>
  <c r="Z39" i="11"/>
  <c r="AT40" i="10"/>
  <c r="V49" i="10" s="1"/>
  <c r="AS40" i="10"/>
  <c r="V47" i="10" s="1"/>
  <c r="AR40" i="10"/>
  <c r="V46" i="10" s="1"/>
  <c r="AQ40" i="10"/>
  <c r="AP40" i="10"/>
  <c r="V44" i="10" s="1"/>
  <c r="AO40" i="10"/>
  <c r="T49" i="10" s="1"/>
  <c r="AN40" i="10"/>
  <c r="T47" i="10" s="1"/>
  <c r="AM40" i="10"/>
  <c r="T46" i="10" s="1"/>
  <c r="AL40" i="10"/>
  <c r="AK40" i="10"/>
  <c r="T44" i="10" s="1"/>
  <c r="AJ40" i="10"/>
  <c r="Q49" i="10" s="1"/>
  <c r="AI40" i="10"/>
  <c r="Q44" i="10" s="1"/>
  <c r="AH40" i="10"/>
  <c r="P48" i="10" s="1"/>
  <c r="P50" i="10" s="1"/>
  <c r="AG40" i="10"/>
  <c r="N49" i="10" s="1"/>
  <c r="AF40" i="10"/>
  <c r="N48" i="10" s="1"/>
  <c r="AE40" i="10"/>
  <c r="N44" i="10" s="1"/>
  <c r="AD40" i="10"/>
  <c r="M49" i="10" s="1"/>
  <c r="AC40" i="10"/>
  <c r="M48" i="10" s="1"/>
  <c r="AB40" i="10"/>
  <c r="M44" i="10" s="1"/>
  <c r="AA40" i="10"/>
  <c r="Z40" i="10"/>
  <c r="O40" i="10"/>
  <c r="AT57" i="9"/>
  <c r="V66" i="9" s="1"/>
  <c r="AS57" i="9"/>
  <c r="V64" i="9" s="1"/>
  <c r="AR57" i="9"/>
  <c r="V63" i="9" s="1"/>
  <c r="AQ57" i="9"/>
  <c r="AP57" i="9"/>
  <c r="V61" i="9" s="1"/>
  <c r="AO57" i="9"/>
  <c r="T66" i="9" s="1"/>
  <c r="AN57" i="9"/>
  <c r="T64" i="9" s="1"/>
  <c r="AM57" i="9"/>
  <c r="T63" i="9" s="1"/>
  <c r="AL57" i="9"/>
  <c r="AK57" i="9"/>
  <c r="T61" i="9" s="1"/>
  <c r="AJ57" i="9"/>
  <c r="Q66" i="9" s="1"/>
  <c r="AI57" i="9"/>
  <c r="Q61" i="9" s="1"/>
  <c r="AH57" i="9"/>
  <c r="P65" i="9" s="1"/>
  <c r="P67" i="9" s="1"/>
  <c r="AG57" i="9"/>
  <c r="N66" i="9" s="1"/>
  <c r="AF57" i="9"/>
  <c r="N65" i="9" s="1"/>
  <c r="AE57" i="9"/>
  <c r="N61" i="9" s="1"/>
  <c r="AD57" i="9"/>
  <c r="M66" i="9" s="1"/>
  <c r="AC57" i="9"/>
  <c r="M65" i="9" s="1"/>
  <c r="AB57" i="9"/>
  <c r="M61" i="9" s="1"/>
  <c r="AA57" i="9"/>
  <c r="Z57" i="9"/>
  <c r="Z24" i="3"/>
  <c r="AA24" i="3"/>
  <c r="AB24" i="3"/>
  <c r="M28" i="3" s="1"/>
  <c r="AC24" i="3"/>
  <c r="M32" i="3" s="1"/>
  <c r="AD24" i="3"/>
  <c r="M33" i="3" s="1"/>
  <c r="AE24" i="3"/>
  <c r="N28" i="3" s="1"/>
  <c r="AF24" i="3"/>
  <c r="N32" i="3" s="1"/>
  <c r="AG24" i="3"/>
  <c r="N33" i="3" s="1"/>
  <c r="AH24" i="3"/>
  <c r="P32" i="3" s="1"/>
  <c r="P34" i="3" s="1"/>
  <c r="AI24" i="3"/>
  <c r="Q28" i="3" s="1"/>
  <c r="AJ24" i="3"/>
  <c r="Q33" i="3" s="1"/>
  <c r="AK24" i="3"/>
  <c r="T28" i="3" s="1"/>
  <c r="AL24" i="3"/>
  <c r="AM24" i="3"/>
  <c r="T30" i="3" s="1"/>
  <c r="AN24" i="3"/>
  <c r="T31" i="3" s="1"/>
  <c r="AO24" i="3"/>
  <c r="T33" i="3" s="1"/>
  <c r="AP24" i="3"/>
  <c r="V28" i="3" s="1"/>
  <c r="AQ24" i="3"/>
  <c r="AR24" i="3"/>
  <c r="V30" i="3" s="1"/>
  <c r="AS24" i="3"/>
  <c r="V31" i="3" s="1"/>
  <c r="AT24" i="3"/>
  <c r="V33" i="3" s="1"/>
  <c r="L30" i="13" l="1"/>
  <c r="L43" i="11"/>
  <c r="L40" i="12"/>
  <c r="L49" i="10"/>
  <c r="L28" i="3"/>
  <c r="L48" i="10"/>
  <c r="V45" i="10" s="1"/>
  <c r="V48" i="10" s="1"/>
  <c r="L39" i="12"/>
  <c r="T39" i="12" s="1"/>
  <c r="L47" i="11"/>
  <c r="L44" i="10"/>
  <c r="L48" i="11"/>
  <c r="L35" i="12"/>
  <c r="L35" i="13"/>
  <c r="L34" i="13"/>
  <c r="T34" i="13" s="1"/>
  <c r="L65" i="9"/>
  <c r="V62" i="9" s="1"/>
  <c r="V65" i="9" s="1"/>
  <c r="V67" i="9" s="1"/>
  <c r="L61" i="9"/>
  <c r="L66" i="9"/>
  <c r="L32" i="3"/>
  <c r="V29" i="3" s="1"/>
  <c r="V32" i="3" s="1"/>
  <c r="L33" i="3"/>
  <c r="Q36" i="13"/>
  <c r="Q34" i="3"/>
  <c r="M36" i="13"/>
  <c r="N36" i="13"/>
  <c r="Q41" i="12"/>
  <c r="N41" i="12"/>
  <c r="M41" i="12"/>
  <c r="Q49" i="11"/>
  <c r="N49" i="11"/>
  <c r="M49" i="11"/>
  <c r="N50" i="10"/>
  <c r="Q50" i="10"/>
  <c r="M50" i="10"/>
  <c r="N67" i="9"/>
  <c r="M67" i="9"/>
  <c r="Q67" i="9"/>
  <c r="M34" i="3"/>
  <c r="N34" i="3"/>
  <c r="L49" i="11" l="1"/>
  <c r="V50" i="10"/>
  <c r="T45" i="10"/>
  <c r="T36" i="12"/>
  <c r="T41" i="12" s="1"/>
  <c r="V36" i="12"/>
  <c r="V39" i="12" s="1"/>
  <c r="L34" i="3"/>
  <c r="V44" i="11"/>
  <c r="T44" i="11"/>
  <c r="T32" i="3"/>
  <c r="T47" i="11"/>
  <c r="T48" i="10"/>
  <c r="V31" i="13"/>
  <c r="V34" i="13" s="1"/>
  <c r="T31" i="13"/>
  <c r="T36" i="13" s="1"/>
  <c r="T62" i="9"/>
  <c r="T65" i="9"/>
  <c r="V34" i="3"/>
  <c r="T29" i="3"/>
  <c r="L41" i="12"/>
  <c r="L36" i="13"/>
  <c r="L50" i="10"/>
  <c r="L67" i="9"/>
  <c r="T50" i="10" l="1"/>
  <c r="V41" i="12"/>
  <c r="T49" i="11"/>
  <c r="T67" i="9"/>
  <c r="V47" i="11"/>
  <c r="V49" i="11" s="1"/>
  <c r="V36" i="13"/>
  <c r="T34" i="3"/>
</calcChain>
</file>

<file path=xl/sharedStrings.xml><?xml version="1.0" encoding="utf-8"?>
<sst xmlns="http://schemas.openxmlformats.org/spreadsheetml/2006/main" count="5178" uniqueCount="699">
  <si>
    <t>県名</t>
    <rPh sb="0" eb="2">
      <t>ケンメイ</t>
    </rPh>
    <phoneticPr fontId="6"/>
  </si>
  <si>
    <t>所属</t>
    <rPh sb="0" eb="2">
      <t>ショゾク</t>
    </rPh>
    <phoneticPr fontId="6"/>
  </si>
  <si>
    <t>車両引渡場所</t>
    <rPh sb="0" eb="2">
      <t>シャリョウ</t>
    </rPh>
    <rPh sb="2" eb="3">
      <t>ヒ</t>
    </rPh>
    <rPh sb="3" eb="4">
      <t>ワタ</t>
    </rPh>
    <rPh sb="4" eb="6">
      <t>バショ</t>
    </rPh>
    <phoneticPr fontId="6"/>
  </si>
  <si>
    <t>配置場所</t>
    <rPh sb="0" eb="2">
      <t>ハイチ</t>
    </rPh>
    <rPh sb="2" eb="4">
      <t>バショ</t>
    </rPh>
    <phoneticPr fontId="6"/>
  </si>
  <si>
    <t>管理番号</t>
    <rPh sb="0" eb="2">
      <t>カンリ</t>
    </rPh>
    <rPh sb="2" eb="4">
      <t>バンゴウ</t>
    </rPh>
    <phoneticPr fontId="6"/>
  </si>
  <si>
    <t>ナンバー種別</t>
    <rPh sb="4" eb="6">
      <t>シュベツ</t>
    </rPh>
    <phoneticPr fontId="6"/>
  </si>
  <si>
    <t>登録番号</t>
    <rPh sb="0" eb="2">
      <t>トウロク</t>
    </rPh>
    <rPh sb="2" eb="4">
      <t>バンゴウ</t>
    </rPh>
    <phoneticPr fontId="6"/>
  </si>
  <si>
    <t>車台番号</t>
    <rPh sb="0" eb="2">
      <t>シャダイ</t>
    </rPh>
    <rPh sb="2" eb="4">
      <t>バンゴウ</t>
    </rPh>
    <phoneticPr fontId="6"/>
  </si>
  <si>
    <t>メーカー</t>
    <phoneticPr fontId="6"/>
  </si>
  <si>
    <t>車名</t>
    <rPh sb="0" eb="2">
      <t>シャメイ</t>
    </rPh>
    <phoneticPr fontId="6"/>
  </si>
  <si>
    <t>形式</t>
    <rPh sb="0" eb="2">
      <t>ケイシキ</t>
    </rPh>
    <phoneticPr fontId="6"/>
  </si>
  <si>
    <t>燃料の種類【軽油は「D」
　　　　　ガソリン「空欄」】</t>
    <rPh sb="0" eb="2">
      <t>ネンリョウ</t>
    </rPh>
    <rPh sb="3" eb="5">
      <t>シュルイ</t>
    </rPh>
    <rPh sb="6" eb="8">
      <t>ケイユ</t>
    </rPh>
    <rPh sb="23" eb="25">
      <t>クウラン</t>
    </rPh>
    <phoneticPr fontId="6"/>
  </si>
  <si>
    <t>総排気量　単位「L」</t>
    <rPh sb="0" eb="4">
      <t>ソウハイキリョウ</t>
    </rPh>
    <rPh sb="5" eb="7">
      <t>タンイ</t>
    </rPh>
    <phoneticPr fontId="6"/>
  </si>
  <si>
    <t>車別用途</t>
    <rPh sb="0" eb="1">
      <t>クルマ</t>
    </rPh>
    <rPh sb="1" eb="2">
      <t>ベツ</t>
    </rPh>
    <rPh sb="2" eb="4">
      <t>ヨウト</t>
    </rPh>
    <phoneticPr fontId="6"/>
  </si>
  <si>
    <t>登録
年月日</t>
    <rPh sb="0" eb="2">
      <t>トウロク</t>
    </rPh>
    <rPh sb="3" eb="5">
      <t>ネンゲツ</t>
    </rPh>
    <rPh sb="5" eb="6">
      <t>ヒ</t>
    </rPh>
    <phoneticPr fontId="6"/>
  </si>
  <si>
    <t>車検
満了日</t>
    <rPh sb="0" eb="2">
      <t>シャケン</t>
    </rPh>
    <rPh sb="3" eb="6">
      <t>マンリョウビ</t>
    </rPh>
    <phoneticPr fontId="6"/>
  </si>
  <si>
    <t>保険（共済）期間     　　　　　　　　　　　　　 　　　（自賠責保険期間）</t>
    <rPh sb="0" eb="2">
      <t>ホケン</t>
    </rPh>
    <rPh sb="3" eb="5">
      <t>キョウサイ</t>
    </rPh>
    <rPh sb="6" eb="8">
      <t>キカン</t>
    </rPh>
    <rPh sb="31" eb="34">
      <t>ジバイセキ</t>
    </rPh>
    <rPh sb="34" eb="36">
      <t>ホケン</t>
    </rPh>
    <rPh sb="36" eb="38">
      <t>キカン</t>
    </rPh>
    <phoneticPr fontId="6"/>
  </si>
  <si>
    <t>臨時点検</t>
    <rPh sb="0" eb="2">
      <t>リンジ</t>
    </rPh>
    <rPh sb="2" eb="4">
      <t>テンケン</t>
    </rPh>
    <phoneticPr fontId="6"/>
  </si>
  <si>
    <t>エンジンオイル及び
オイルエレメント交換</t>
    <phoneticPr fontId="6"/>
  </si>
  <si>
    <t>エンジンオイル交換</t>
    <phoneticPr fontId="6"/>
  </si>
  <si>
    <t>車検1式</t>
    <rPh sb="0" eb="2">
      <t>シャケン</t>
    </rPh>
    <rPh sb="3" eb="4">
      <t>シキ</t>
    </rPh>
    <phoneticPr fontId="6"/>
  </si>
  <si>
    <t>自　　　</t>
    <rPh sb="0" eb="1">
      <t>ジ</t>
    </rPh>
    <phoneticPr fontId="6"/>
  </si>
  <si>
    <t>至</t>
    <rPh sb="0" eb="1">
      <t>イタ</t>
    </rPh>
    <phoneticPr fontId="6"/>
  </si>
  <si>
    <t>自動車重量税</t>
    <rPh sb="0" eb="3">
      <t>ジドウシャ</t>
    </rPh>
    <rPh sb="3" eb="6">
      <t>ジュウリョウゼイ</t>
    </rPh>
    <phoneticPr fontId="6"/>
  </si>
  <si>
    <t>自賠責保険料</t>
    <phoneticPr fontId="6"/>
  </si>
  <si>
    <t>乗用車</t>
    <phoneticPr fontId="6"/>
  </si>
  <si>
    <t>小型貨物自動車</t>
    <rPh sb="0" eb="2">
      <t>コガタ</t>
    </rPh>
    <rPh sb="2" eb="4">
      <t>カモツ</t>
    </rPh>
    <rPh sb="4" eb="7">
      <t>ジドウシャ</t>
    </rPh>
    <phoneticPr fontId="6"/>
  </si>
  <si>
    <t>軽自動車</t>
    <rPh sb="0" eb="4">
      <t>ケイジドウシャ</t>
    </rPh>
    <phoneticPr fontId="6"/>
  </si>
  <si>
    <t>排気量1.5L未満</t>
    <rPh sb="0" eb="3">
      <t>ハイキリョウ</t>
    </rPh>
    <rPh sb="7" eb="9">
      <t>ミマン</t>
    </rPh>
    <phoneticPr fontId="6"/>
  </si>
  <si>
    <t>排気量2.0L未満</t>
    <rPh sb="0" eb="3">
      <t>ハイキリョウ</t>
    </rPh>
    <rPh sb="7" eb="9">
      <t>ミマン</t>
    </rPh>
    <phoneticPr fontId="6"/>
  </si>
  <si>
    <t>排気量2.5L未満</t>
    <rPh sb="0" eb="3">
      <t>ハイキリョウ</t>
    </rPh>
    <rPh sb="7" eb="9">
      <t>ミマン</t>
    </rPh>
    <phoneticPr fontId="6"/>
  </si>
  <si>
    <t>排気量2.5L以上</t>
    <rPh sb="0" eb="3">
      <t>ハイキリョウ</t>
    </rPh>
    <rPh sb="7" eb="9">
      <t>イジョウ</t>
    </rPh>
    <phoneticPr fontId="6"/>
  </si>
  <si>
    <t>小　計</t>
  </si>
  <si>
    <t>乗用車</t>
  </si>
  <si>
    <t>計</t>
    <rPh sb="0" eb="1">
      <t>ケイ</t>
    </rPh>
    <phoneticPr fontId="6"/>
  </si>
  <si>
    <t>車検</t>
    <rPh sb="0" eb="2">
      <t>シャケン</t>
    </rPh>
    <phoneticPr fontId="6"/>
  </si>
  <si>
    <t>12ヶ月点検</t>
    <rPh sb="3" eb="4">
      <t>ゲツ</t>
    </rPh>
    <rPh sb="4" eb="6">
      <t>テンケン</t>
    </rPh>
    <phoneticPr fontId="6"/>
  </si>
  <si>
    <t>6ヶ月点検</t>
    <rPh sb="2" eb="3">
      <t>ゲツ</t>
    </rPh>
    <rPh sb="3" eb="5">
      <t>テンケン</t>
    </rPh>
    <phoneticPr fontId="6"/>
  </si>
  <si>
    <t>排気量</t>
    <rPh sb="0" eb="3">
      <t>ハイキリョウ</t>
    </rPh>
    <phoneticPr fontId="6"/>
  </si>
  <si>
    <t>1.5L未満</t>
    <rPh sb="4" eb="6">
      <t>ミマン</t>
    </rPh>
    <phoneticPr fontId="6"/>
  </si>
  <si>
    <t>2.0L未満</t>
    <rPh sb="4" eb="6">
      <t>ミマン</t>
    </rPh>
    <phoneticPr fontId="6"/>
  </si>
  <si>
    <t>2.5L未満</t>
    <rPh sb="4" eb="6">
      <t>ミマン</t>
    </rPh>
    <phoneticPr fontId="6"/>
  </si>
  <si>
    <t>2.5L以上</t>
    <rPh sb="4" eb="6">
      <t>イジョウ</t>
    </rPh>
    <phoneticPr fontId="6"/>
  </si>
  <si>
    <t>エンジンオイル及び
オイルエレメント交換</t>
    <phoneticPr fontId="6"/>
  </si>
  <si>
    <t>エンジンオイル
交換</t>
    <phoneticPr fontId="6"/>
  </si>
  <si>
    <t>台数(台）</t>
    <rPh sb="0" eb="2">
      <t>ダイスウ</t>
    </rPh>
    <rPh sb="3" eb="4">
      <t>ダイ</t>
    </rPh>
    <phoneticPr fontId="6"/>
  </si>
  <si>
    <t>内　訳</t>
    <rPh sb="0" eb="1">
      <t>ウチ</t>
    </rPh>
    <rPh sb="2" eb="3">
      <t>ヤク</t>
    </rPh>
    <phoneticPr fontId="6"/>
  </si>
  <si>
    <t>別表１</t>
  </si>
  <si>
    <t>継続検査（車検）</t>
    <rPh sb="0" eb="2">
      <t>ケイゾク</t>
    </rPh>
    <rPh sb="2" eb="4">
      <t>ケンサ</t>
    </rPh>
    <rPh sb="5" eb="7">
      <t>シャケン</t>
    </rPh>
    <phoneticPr fontId="6"/>
  </si>
  <si>
    <t>定期点検整備</t>
    <rPh sb="0" eb="2">
      <t>テイキ</t>
    </rPh>
    <rPh sb="2" eb="4">
      <t>テンケン</t>
    </rPh>
    <rPh sb="4" eb="6">
      <t>セイビ</t>
    </rPh>
    <phoneticPr fontId="6"/>
  </si>
  <si>
    <t>入札番号および地域</t>
    <rPh sb="0" eb="2">
      <t>ニュウサツ</t>
    </rPh>
    <rPh sb="2" eb="4">
      <t>バンゴウ</t>
    </rPh>
    <rPh sb="7" eb="9">
      <t>チイキ</t>
    </rPh>
    <phoneticPr fontId="7"/>
  </si>
  <si>
    <t>車両重量、（貨）総重量</t>
    <rPh sb="0" eb="2">
      <t>シャリョウ</t>
    </rPh>
    <rPh sb="2" eb="4">
      <t>ジュウリョウ</t>
    </rPh>
    <rPh sb="6" eb="7">
      <t>カ</t>
    </rPh>
    <rPh sb="8" eb="11">
      <t>ソウジュウリョウ</t>
    </rPh>
    <phoneticPr fontId="7"/>
  </si>
  <si>
    <t>愛知</t>
    <rPh sb="0" eb="2">
      <t>アイチ</t>
    </rPh>
    <phoneticPr fontId="7"/>
  </si>
  <si>
    <t>名古屋事</t>
    <rPh sb="0" eb="3">
      <t>ナゴヤ</t>
    </rPh>
    <rPh sb="3" eb="4">
      <t>ジ</t>
    </rPh>
    <phoneticPr fontId="4"/>
  </si>
  <si>
    <t>10東三河</t>
    <rPh sb="2" eb="3">
      <t>ヒガシ</t>
    </rPh>
    <rPh sb="3" eb="5">
      <t>ミカワ</t>
    </rPh>
    <phoneticPr fontId="4"/>
  </si>
  <si>
    <t>愛知所</t>
    <rPh sb="2" eb="3">
      <t>ショ</t>
    </rPh>
    <phoneticPr fontId="5"/>
  </si>
  <si>
    <t>名古屋事務所</t>
    <rPh sb="0" eb="3">
      <t>ナゴヤ</t>
    </rPh>
    <rPh sb="3" eb="6">
      <t>ジムショ</t>
    </rPh>
    <phoneticPr fontId="7"/>
  </si>
  <si>
    <t>名古屋306ち3767</t>
    <rPh sb="0" eb="3">
      <t>ナゴヤ</t>
    </rPh>
    <phoneticPr fontId="7"/>
  </si>
  <si>
    <t>NT32-586496</t>
  </si>
  <si>
    <t>日産</t>
    <rPh sb="0" eb="2">
      <t>ニッサン</t>
    </rPh>
    <phoneticPr fontId="7"/>
  </si>
  <si>
    <t>DBA-NT32</t>
  </si>
  <si>
    <t>～2ｔ</t>
  </si>
  <si>
    <t>普通・乗用・自家用</t>
  </si>
  <si>
    <t>名古屋582ぬ4240</t>
    <rPh sb="0" eb="3">
      <t>ナゴヤ</t>
    </rPh>
    <phoneticPr fontId="3"/>
  </si>
  <si>
    <t>DA17W-162518</t>
  </si>
  <si>
    <t>ABA-DA17W</t>
  </si>
  <si>
    <t>軽</t>
  </si>
  <si>
    <t>軽・乗用・自家用</t>
  </si>
  <si>
    <t/>
  </si>
  <si>
    <t>愛知所</t>
    <rPh sb="0" eb="2">
      <t>アイチ</t>
    </rPh>
    <rPh sb="2" eb="3">
      <t>ショ</t>
    </rPh>
    <phoneticPr fontId="4"/>
  </si>
  <si>
    <t>田口（森）</t>
  </si>
  <si>
    <t>～1.5ｔ</t>
  </si>
  <si>
    <t>本所</t>
    <rPh sb="0" eb="1">
      <t>ホン</t>
    </rPh>
    <rPh sb="1" eb="2">
      <t>ショ</t>
    </rPh>
    <phoneticPr fontId="7"/>
  </si>
  <si>
    <t>ABA-S331G</t>
  </si>
  <si>
    <t>豊橋580そ8446</t>
    <rPh sb="0" eb="2">
      <t>トヨハシ</t>
    </rPh>
    <phoneticPr fontId="7"/>
  </si>
  <si>
    <t>S331G-0014375</t>
  </si>
  <si>
    <t>豊田（森）</t>
    <rPh sb="0" eb="2">
      <t>トヨタ</t>
    </rPh>
    <rPh sb="3" eb="4">
      <t>モリ</t>
    </rPh>
    <phoneticPr fontId="7"/>
  </si>
  <si>
    <t>DBA-SHJ</t>
  </si>
  <si>
    <t>豊橋300や5194</t>
    <rPh sb="0" eb="2">
      <t>トヨハシ</t>
    </rPh>
    <phoneticPr fontId="7"/>
  </si>
  <si>
    <t>TDA4W-212786</t>
  </si>
  <si>
    <t>CBA-TDA4W</t>
  </si>
  <si>
    <t>愛知所</t>
    <rPh sb="0" eb="2">
      <t>アイチ</t>
    </rPh>
    <rPh sb="2" eb="3">
      <t>ショ</t>
    </rPh>
    <phoneticPr fontId="7"/>
  </si>
  <si>
    <t>本所</t>
    <rPh sb="0" eb="2">
      <t>ホンショ</t>
    </rPh>
    <phoneticPr fontId="7"/>
  </si>
  <si>
    <t>名古屋304て3463</t>
    <rPh sb="0" eb="3">
      <t>ナゴヤ</t>
    </rPh>
    <phoneticPr fontId="7"/>
  </si>
  <si>
    <t>SHJ-021702</t>
  </si>
  <si>
    <t>豊橋300る1735</t>
    <rPh sb="0" eb="2">
      <t>トヨハシ</t>
    </rPh>
    <phoneticPr fontId="7"/>
  </si>
  <si>
    <t>NT31-308322</t>
  </si>
  <si>
    <t>DBA-NT31</t>
  </si>
  <si>
    <t>豊橋580の4044</t>
    <rPh sb="0" eb="2">
      <t>トヨハシ</t>
    </rPh>
    <phoneticPr fontId="7"/>
  </si>
  <si>
    <t>DG64W-403930</t>
  </si>
  <si>
    <t>ABA-DG64W</t>
  </si>
  <si>
    <t>豊橋501ほ3498</t>
    <rPh sb="0" eb="2">
      <t>トヨハシ</t>
    </rPh>
    <phoneticPr fontId="7"/>
  </si>
  <si>
    <t>J210G-2001503</t>
  </si>
  <si>
    <t>ABA-J210G</t>
  </si>
  <si>
    <t>小型・乗用・自家用</t>
  </si>
  <si>
    <t>豊橋580ほ7266</t>
    <rPh sb="0" eb="2">
      <t>トヨハシ</t>
    </rPh>
    <phoneticPr fontId="7"/>
  </si>
  <si>
    <t>DA17W-130349</t>
  </si>
  <si>
    <t>豊橋580ほ7267</t>
    <rPh sb="0" eb="2">
      <t>トヨハシ</t>
    </rPh>
    <phoneticPr fontId="7"/>
  </si>
  <si>
    <t>DA17W-130407</t>
  </si>
  <si>
    <t>豊橋301て3251</t>
    <rPh sb="0" eb="2">
      <t>トヨハシ</t>
    </rPh>
    <phoneticPr fontId="4"/>
  </si>
  <si>
    <t>NT32-078587</t>
  </si>
  <si>
    <t>豊橋480こ5657</t>
    <rPh sb="0" eb="2">
      <t>トヨハシ</t>
    </rPh>
    <phoneticPr fontId="4"/>
  </si>
  <si>
    <t>DA16T-362315</t>
  </si>
  <si>
    <t>EBD-DA16T</t>
  </si>
  <si>
    <t>軽・貨物・自家用</t>
  </si>
  <si>
    <t>豊橋（森）</t>
    <rPh sb="1" eb="2">
      <t>ハシ</t>
    </rPh>
    <phoneticPr fontId="7"/>
  </si>
  <si>
    <t>豊橋301と9266</t>
    <rPh sb="0" eb="2">
      <t>トヨハシ</t>
    </rPh>
    <phoneticPr fontId="7"/>
  </si>
  <si>
    <t>RU2-1302326</t>
  </si>
  <si>
    <t>DBA-RU2</t>
  </si>
  <si>
    <t>豊橋580も2994</t>
    <rPh sb="0" eb="2">
      <t>トヨハシ</t>
    </rPh>
    <phoneticPr fontId="3"/>
  </si>
  <si>
    <t>DA17W-164888</t>
  </si>
  <si>
    <t>岐阜</t>
    <rPh sb="0" eb="2">
      <t>ギフ</t>
    </rPh>
    <phoneticPr fontId="7"/>
  </si>
  <si>
    <t>東濃署</t>
    <rPh sb="0" eb="2">
      <t>トウノウ</t>
    </rPh>
    <rPh sb="2" eb="3">
      <t>ショ</t>
    </rPh>
    <phoneticPr fontId="4"/>
  </si>
  <si>
    <t>9東濃</t>
    <rPh sb="1" eb="3">
      <t>トウノウ</t>
    </rPh>
    <phoneticPr fontId="4"/>
  </si>
  <si>
    <t>東濃署</t>
    <rPh sb="2" eb="3">
      <t>ショ</t>
    </rPh>
    <phoneticPr fontId="7"/>
  </si>
  <si>
    <t>東濃署</t>
    <rPh sb="0" eb="2">
      <t>トウノウ</t>
    </rPh>
    <rPh sb="2" eb="3">
      <t>ショ</t>
    </rPh>
    <phoneticPr fontId="7"/>
  </si>
  <si>
    <t>本署（土木）</t>
    <rPh sb="0" eb="1">
      <t>ホン</t>
    </rPh>
    <rPh sb="1" eb="2">
      <t>ショ</t>
    </rPh>
    <rPh sb="3" eb="5">
      <t>ドボク</t>
    </rPh>
    <phoneticPr fontId="7"/>
  </si>
  <si>
    <t>西股（森）</t>
    <rPh sb="0" eb="1">
      <t>ニシ</t>
    </rPh>
    <rPh sb="1" eb="2">
      <t>マタ</t>
    </rPh>
    <rPh sb="3" eb="4">
      <t>シン</t>
    </rPh>
    <phoneticPr fontId="7"/>
  </si>
  <si>
    <t>恵那森林</t>
    <rPh sb="0" eb="2">
      <t>エナ</t>
    </rPh>
    <rPh sb="2" eb="4">
      <t>シンリン</t>
    </rPh>
    <phoneticPr fontId="7"/>
  </si>
  <si>
    <t>恵那（森）</t>
    <rPh sb="0" eb="2">
      <t>エナ</t>
    </rPh>
    <rPh sb="3" eb="4">
      <t>シン</t>
    </rPh>
    <phoneticPr fontId="7"/>
  </si>
  <si>
    <t>岩村森林</t>
    <rPh sb="0" eb="2">
      <t>イワムラ</t>
    </rPh>
    <rPh sb="2" eb="4">
      <t>シンリン</t>
    </rPh>
    <phoneticPr fontId="7"/>
  </si>
  <si>
    <t>岩村（森）</t>
  </si>
  <si>
    <t>本署（治山）</t>
    <rPh sb="0" eb="1">
      <t>ホン</t>
    </rPh>
    <rPh sb="1" eb="2">
      <t>ショ</t>
    </rPh>
    <rPh sb="4" eb="5">
      <t>ヤマ</t>
    </rPh>
    <phoneticPr fontId="7"/>
  </si>
  <si>
    <t>名古屋303る5807</t>
    <rPh sb="0" eb="3">
      <t>ナゴヤ</t>
    </rPh>
    <phoneticPr fontId="7"/>
  </si>
  <si>
    <t>SHJ-004028</t>
  </si>
  <si>
    <t>岐阜301ゆ3105</t>
    <rPh sb="0" eb="2">
      <t>ギ</t>
    </rPh>
    <phoneticPr fontId="7"/>
  </si>
  <si>
    <t>NT31-307094</t>
  </si>
  <si>
    <t>岩村（森）</t>
    <rPh sb="0" eb="2">
      <t>イワムラ</t>
    </rPh>
    <rPh sb="3" eb="4">
      <t>モリ</t>
    </rPh>
    <phoneticPr fontId="7"/>
  </si>
  <si>
    <t>岐阜302す7679</t>
    <rPh sb="0" eb="2">
      <t>ギフ</t>
    </rPh>
    <phoneticPr fontId="7"/>
  </si>
  <si>
    <t>NT31-326761</t>
  </si>
  <si>
    <t>中津川（治）</t>
    <rPh sb="0" eb="3">
      <t>ナカツガワ</t>
    </rPh>
    <rPh sb="4" eb="5">
      <t>チ</t>
    </rPh>
    <phoneticPr fontId="5"/>
  </si>
  <si>
    <t>岐阜302た8844</t>
    <rPh sb="0" eb="2">
      <t>ギフ</t>
    </rPh>
    <phoneticPr fontId="7"/>
  </si>
  <si>
    <t>NT32-511542</t>
  </si>
  <si>
    <t>岐阜302て6312</t>
    <rPh sb="0" eb="2">
      <t>ギフ</t>
    </rPh>
    <phoneticPr fontId="7"/>
  </si>
  <si>
    <t>NT32-530792</t>
  </si>
  <si>
    <t>神坂森林</t>
    <rPh sb="0" eb="2">
      <t>カミサカ</t>
    </rPh>
    <rPh sb="2" eb="4">
      <t>シンリン</t>
    </rPh>
    <phoneticPr fontId="7"/>
  </si>
  <si>
    <t>神坂（森）</t>
    <rPh sb="0" eb="2">
      <t>カミサカ</t>
    </rPh>
    <rPh sb="3" eb="4">
      <t>モリ</t>
    </rPh>
    <phoneticPr fontId="7"/>
  </si>
  <si>
    <t>岐阜480て 381</t>
    <rPh sb="0" eb="2">
      <t>ギフ</t>
    </rPh>
    <phoneticPr fontId="7"/>
  </si>
  <si>
    <t>S510P-0085690</t>
  </si>
  <si>
    <t>EBD-S510P</t>
  </si>
  <si>
    <t>岐阜581ま1034</t>
    <rPh sb="0" eb="2">
      <t>ギ</t>
    </rPh>
    <phoneticPr fontId="7"/>
  </si>
  <si>
    <t>DA17W-130455</t>
  </si>
  <si>
    <t>岐阜302に6272</t>
    <rPh sb="0" eb="2">
      <t>ギフ</t>
    </rPh>
    <phoneticPr fontId="7"/>
  </si>
  <si>
    <t>SJ5-095149</t>
  </si>
  <si>
    <t>DBA-SJ5</t>
  </si>
  <si>
    <t>本署</t>
    <rPh sb="0" eb="2">
      <t>ホンショ</t>
    </rPh>
    <phoneticPr fontId="5"/>
  </si>
  <si>
    <t>岐阜302に6271</t>
    <rPh sb="0" eb="2">
      <t>ギフ</t>
    </rPh>
    <phoneticPr fontId="7"/>
  </si>
  <si>
    <t>SJ5-094936</t>
  </si>
  <si>
    <t>本署</t>
    <rPh sb="0" eb="2">
      <t>ホンショ</t>
    </rPh>
    <phoneticPr fontId="7"/>
  </si>
  <si>
    <t>岐阜302の6332</t>
    <rPh sb="0" eb="2">
      <t>ギフ</t>
    </rPh>
    <phoneticPr fontId="4"/>
  </si>
  <si>
    <t>NT32-078597</t>
  </si>
  <si>
    <t>岐阜302ふ7055</t>
    <rPh sb="0" eb="2">
      <t>ギフ</t>
    </rPh>
    <phoneticPr fontId="7"/>
  </si>
  <si>
    <t>NT32-586382</t>
  </si>
  <si>
    <t>上矢作（治）</t>
    <rPh sb="0" eb="3">
      <t>カミヤハギ</t>
    </rPh>
    <rPh sb="4" eb="5">
      <t>チ</t>
    </rPh>
    <phoneticPr fontId="5"/>
  </si>
  <si>
    <t>岐阜302ふ7056</t>
    <rPh sb="0" eb="2">
      <t>ギフ</t>
    </rPh>
    <phoneticPr fontId="7"/>
  </si>
  <si>
    <t>NT32-586384</t>
  </si>
  <si>
    <t>岐阜582う9314</t>
    <rPh sb="0" eb="2">
      <t>ギフ</t>
    </rPh>
    <phoneticPr fontId="3"/>
  </si>
  <si>
    <t>MS41S-602159</t>
  </si>
  <si>
    <t>DAA-MS41S</t>
  </si>
  <si>
    <t>技ｾﾝ</t>
    <rPh sb="0" eb="1">
      <t>ワザ</t>
    </rPh>
    <phoneticPr fontId="7"/>
  </si>
  <si>
    <t>8岐阜</t>
    <rPh sb="1" eb="3">
      <t>ギフ</t>
    </rPh>
    <phoneticPr fontId="4"/>
  </si>
  <si>
    <t>本ｾﾝﾀｰ</t>
    <rPh sb="0" eb="1">
      <t>ホン</t>
    </rPh>
    <phoneticPr fontId="5"/>
  </si>
  <si>
    <t>DＢA-CV5W</t>
  </si>
  <si>
    <t>飛騨580え2005</t>
    <rPh sb="0" eb="2">
      <t>ヒダ</t>
    </rPh>
    <phoneticPr fontId="7"/>
  </si>
  <si>
    <t>S331G-0020988</t>
  </si>
  <si>
    <t>岐阜署</t>
    <rPh sb="0" eb="2">
      <t>ギフ</t>
    </rPh>
    <rPh sb="2" eb="3">
      <t>ショ</t>
    </rPh>
    <phoneticPr fontId="4"/>
  </si>
  <si>
    <t>岐阜署</t>
    <rPh sb="2" eb="3">
      <t>ショ</t>
    </rPh>
    <phoneticPr fontId="7"/>
  </si>
  <si>
    <t>小坂（森）</t>
    <rPh sb="0" eb="2">
      <t>オサカ</t>
    </rPh>
    <rPh sb="3" eb="4">
      <t>モリ</t>
    </rPh>
    <phoneticPr fontId="7"/>
  </si>
  <si>
    <t>馬瀬萩原（森）</t>
    <rPh sb="0" eb="2">
      <t>マゼ</t>
    </rPh>
    <rPh sb="2" eb="4">
      <t>ハギワラ</t>
    </rPh>
    <rPh sb="5" eb="6">
      <t>モリ</t>
    </rPh>
    <phoneticPr fontId="7"/>
  </si>
  <si>
    <t>大洞（森）</t>
  </si>
  <si>
    <t>濁河（森）</t>
  </si>
  <si>
    <t>飛騨480い 728</t>
    <rPh sb="0" eb="2">
      <t>ヒダ</t>
    </rPh>
    <phoneticPr fontId="7"/>
  </si>
  <si>
    <t>S211P-0077108</t>
  </si>
  <si>
    <t>EBD-S211P</t>
  </si>
  <si>
    <t>大洞（森）</t>
    <rPh sb="0" eb="2">
      <t>オオホラ</t>
    </rPh>
    <phoneticPr fontId="7"/>
  </si>
  <si>
    <t>小坂（森）</t>
  </si>
  <si>
    <t>飛騨300せ8628</t>
    <rPh sb="0" eb="2">
      <t>ヒダ</t>
    </rPh>
    <phoneticPr fontId="7"/>
  </si>
  <si>
    <t>SHJ-005118</t>
  </si>
  <si>
    <t>飛騨300そ  24</t>
    <rPh sb="0" eb="2">
      <t>ヒダ</t>
    </rPh>
    <phoneticPr fontId="7"/>
  </si>
  <si>
    <t>SHJ-018294</t>
  </si>
  <si>
    <t>飛騨300そ6547</t>
    <rPh sb="0" eb="2">
      <t>ヒダ</t>
    </rPh>
    <phoneticPr fontId="7"/>
  </si>
  <si>
    <t>NT32-511524</t>
  </si>
  <si>
    <t>飛騨300そ8665</t>
    <rPh sb="0" eb="2">
      <t>ヒダ</t>
    </rPh>
    <phoneticPr fontId="7"/>
  </si>
  <si>
    <t>NT32-530739</t>
  </si>
  <si>
    <t>飛騨300そ8666</t>
    <rPh sb="0" eb="2">
      <t>ヒダ</t>
    </rPh>
    <phoneticPr fontId="7"/>
  </si>
  <si>
    <t>NT32-530742</t>
  </si>
  <si>
    <t>飛騨580き4126</t>
    <rPh sb="0" eb="2">
      <t>ヒダ</t>
    </rPh>
    <phoneticPr fontId="4"/>
  </si>
  <si>
    <t>DA17W-147098</t>
  </si>
  <si>
    <t>飛騨署</t>
    <rPh sb="0" eb="2">
      <t>ヒダ</t>
    </rPh>
    <rPh sb="2" eb="3">
      <t>ショ</t>
    </rPh>
    <phoneticPr fontId="4"/>
  </si>
  <si>
    <t>7飛騨</t>
    <rPh sb="1" eb="3">
      <t>ヒダ</t>
    </rPh>
    <phoneticPr fontId="4"/>
  </si>
  <si>
    <t>飛騨署</t>
    <rPh sb="0" eb="2">
      <t>ヒダ</t>
    </rPh>
    <rPh sb="2" eb="3">
      <t>ショ</t>
    </rPh>
    <phoneticPr fontId="7"/>
  </si>
  <si>
    <t>飛騨580い5831</t>
    <rPh sb="0" eb="2">
      <t>ヒダ</t>
    </rPh>
    <phoneticPr fontId="7"/>
  </si>
  <si>
    <t>JM23W-600159</t>
  </si>
  <si>
    <t>ABA-JM23W</t>
  </si>
  <si>
    <t>町方（森）</t>
  </si>
  <si>
    <t>本郷（森）</t>
  </si>
  <si>
    <t>三日町（森）</t>
  </si>
  <si>
    <t>飛騨300せ8350</t>
    <rPh sb="0" eb="2">
      <t>ヒダ</t>
    </rPh>
    <phoneticPr fontId="7"/>
  </si>
  <si>
    <t>古川（森）</t>
    <rPh sb="0" eb="2">
      <t>フルカワ</t>
    </rPh>
    <phoneticPr fontId="7"/>
  </si>
  <si>
    <t>飛騨300そ  12</t>
    <rPh sb="0" eb="2">
      <t>ヒダ</t>
    </rPh>
    <phoneticPr fontId="7"/>
  </si>
  <si>
    <t>SHJ-018274</t>
  </si>
  <si>
    <t>飛騨300そ 209</t>
    <rPh sb="0" eb="2">
      <t>ヒダ</t>
    </rPh>
    <phoneticPr fontId="7"/>
  </si>
  <si>
    <t>TDA4W-212743</t>
  </si>
  <si>
    <t>上ヶ洞（森）</t>
  </si>
  <si>
    <t>飛騨500た9199</t>
    <rPh sb="0" eb="2">
      <t>ヒダ</t>
    </rPh>
    <phoneticPr fontId="7"/>
  </si>
  <si>
    <t>J210G-2000333</t>
  </si>
  <si>
    <t>古川（森）</t>
    <rPh sb="0" eb="2">
      <t>フルカワ</t>
    </rPh>
    <rPh sb="3" eb="4">
      <t>モリ</t>
    </rPh>
    <phoneticPr fontId="7"/>
  </si>
  <si>
    <t>飛騨500た9200</t>
    <rPh sb="0" eb="2">
      <t>ヒダ</t>
    </rPh>
    <phoneticPr fontId="7"/>
  </si>
  <si>
    <t>J210G-2000334</t>
  </si>
  <si>
    <t>甲（森）</t>
    <rPh sb="0" eb="1">
      <t>カブト</t>
    </rPh>
    <rPh sb="2" eb="3">
      <t>モリ</t>
    </rPh>
    <phoneticPr fontId="7"/>
  </si>
  <si>
    <t>飛騨300そ2393</t>
    <rPh sb="0" eb="2">
      <t>ヒダ</t>
    </rPh>
    <phoneticPr fontId="7"/>
  </si>
  <si>
    <t>SJ5-007291</t>
  </si>
  <si>
    <t>町方（森）</t>
    <rPh sb="0" eb="2">
      <t>マチカタ</t>
    </rPh>
    <rPh sb="3" eb="4">
      <t>モリ</t>
    </rPh>
    <phoneticPr fontId="7"/>
  </si>
  <si>
    <t>飛騨580え5823</t>
    <rPh sb="0" eb="2">
      <t>ヒダ</t>
    </rPh>
    <phoneticPr fontId="7"/>
  </si>
  <si>
    <t>DG64W-402547</t>
  </si>
  <si>
    <t>白川（森）</t>
    <rPh sb="0" eb="2">
      <t>シラカワ</t>
    </rPh>
    <rPh sb="3" eb="4">
      <t>モリ</t>
    </rPh>
    <phoneticPr fontId="7"/>
  </si>
  <si>
    <t>飛騨300そ4407</t>
    <rPh sb="0" eb="2">
      <t>ヒダ</t>
    </rPh>
    <phoneticPr fontId="7"/>
  </si>
  <si>
    <t>NT31-326759</t>
  </si>
  <si>
    <t>飛騨500ち2219</t>
    <rPh sb="0" eb="2">
      <t>ヒダ</t>
    </rPh>
    <phoneticPr fontId="7"/>
  </si>
  <si>
    <t>J210G-2000796</t>
  </si>
  <si>
    <t>飛騨300そ6470</t>
    <rPh sb="0" eb="2">
      <t>ヒダ</t>
    </rPh>
    <phoneticPr fontId="7"/>
  </si>
  <si>
    <t>NT32-511543</t>
  </si>
  <si>
    <t>飛騨300そ8663</t>
    <rPh sb="0" eb="2">
      <t>ヒダ</t>
    </rPh>
    <phoneticPr fontId="7"/>
  </si>
  <si>
    <t>NT32-530709</t>
  </si>
  <si>
    <t>大谷（森）</t>
    <rPh sb="0" eb="2">
      <t>オオヤ</t>
    </rPh>
    <rPh sb="3" eb="4">
      <t>シン</t>
    </rPh>
    <phoneticPr fontId="7"/>
  </si>
  <si>
    <t>飛騨300そ8664</t>
    <rPh sb="0" eb="2">
      <t>ヒダ</t>
    </rPh>
    <phoneticPr fontId="7"/>
  </si>
  <si>
    <t>NT32-530712</t>
  </si>
  <si>
    <t>古川（森）</t>
  </si>
  <si>
    <t>飛騨480う2497</t>
    <rPh sb="0" eb="2">
      <t>ヒダ</t>
    </rPh>
    <phoneticPr fontId="7"/>
  </si>
  <si>
    <t>S510P-0085584</t>
  </si>
  <si>
    <t>飛騨500ち7187</t>
    <rPh sb="0" eb="2">
      <t>ヒダ</t>
    </rPh>
    <phoneticPr fontId="7"/>
  </si>
  <si>
    <t>J210G-2001501</t>
  </si>
  <si>
    <t>飛騨500ち7185</t>
    <rPh sb="0" eb="2">
      <t>ヒダ</t>
    </rPh>
    <phoneticPr fontId="7"/>
  </si>
  <si>
    <t>J210G-2001497</t>
  </si>
  <si>
    <t>飛騨500ち7186</t>
    <rPh sb="0" eb="2">
      <t>ヒダ</t>
    </rPh>
    <phoneticPr fontId="7"/>
  </si>
  <si>
    <t>J210G-2001499</t>
  </si>
  <si>
    <t>甲（森）</t>
  </si>
  <si>
    <t>飛騨480う3861</t>
    <rPh sb="0" eb="2">
      <t>ヒダ</t>
    </rPh>
    <phoneticPr fontId="7"/>
  </si>
  <si>
    <t>DG16T-243570</t>
  </si>
  <si>
    <t>EBD-DG16T</t>
  </si>
  <si>
    <t>RVR</t>
  </si>
  <si>
    <t>DBA-GA4W</t>
  </si>
  <si>
    <t>飛騨300た2627</t>
    <rPh sb="0" eb="2">
      <t>ヒダ</t>
    </rPh>
    <phoneticPr fontId="4"/>
  </si>
  <si>
    <t>NT32-078601</t>
  </si>
  <si>
    <t>飛騨300た2628</t>
    <rPh sb="0" eb="2">
      <t>ヒダ</t>
    </rPh>
    <phoneticPr fontId="4"/>
  </si>
  <si>
    <t>NT32-078612</t>
  </si>
  <si>
    <t>飛騨300た4529</t>
    <rPh sb="0" eb="2">
      <t>ヒダ</t>
    </rPh>
    <phoneticPr fontId="7"/>
  </si>
  <si>
    <t>RU2-1302310</t>
  </si>
  <si>
    <t>宮（森）</t>
    <rPh sb="0" eb="1">
      <t>ミヤ</t>
    </rPh>
    <phoneticPr fontId="7"/>
  </si>
  <si>
    <t>飛騨300た4528</t>
    <rPh sb="0" eb="2">
      <t>ヒダ</t>
    </rPh>
    <phoneticPr fontId="7"/>
  </si>
  <si>
    <t>RU2-1302316</t>
  </si>
  <si>
    <t>飛騨580き8365</t>
    <rPh sb="0" eb="2">
      <t>ヒダ</t>
    </rPh>
    <phoneticPr fontId="3"/>
  </si>
  <si>
    <t>MS41S-602179</t>
  </si>
  <si>
    <t>飛騨580き8447</t>
    <rPh sb="0" eb="2">
      <t>ヒダ</t>
    </rPh>
    <phoneticPr fontId="3"/>
  </si>
  <si>
    <t>DA17W-164771</t>
  </si>
  <si>
    <t>長野</t>
    <rPh sb="0" eb="2">
      <t>ナガノ</t>
    </rPh>
    <phoneticPr fontId="7"/>
  </si>
  <si>
    <t>ふれｾﾝ</t>
  </si>
  <si>
    <t>6木曽</t>
    <rPh sb="1" eb="3">
      <t>キソ</t>
    </rPh>
    <phoneticPr fontId="4"/>
  </si>
  <si>
    <t>～3ｔ</t>
  </si>
  <si>
    <t>小型・貨物・自家用</t>
  </si>
  <si>
    <t>本ｾﾝﾀｰ</t>
    <rPh sb="0" eb="1">
      <t>ホン</t>
    </rPh>
    <phoneticPr fontId="7"/>
  </si>
  <si>
    <t>松本300ら8744</t>
    <rPh sb="0" eb="2">
      <t>マツモト</t>
    </rPh>
    <phoneticPr fontId="7"/>
  </si>
  <si>
    <t>SJ5-094857</t>
  </si>
  <si>
    <t>木曽署</t>
    <rPh sb="0" eb="2">
      <t>キソ</t>
    </rPh>
    <rPh sb="2" eb="3">
      <t>ショ</t>
    </rPh>
    <phoneticPr fontId="4"/>
  </si>
  <si>
    <t>南木曽支</t>
    <rPh sb="0" eb="3">
      <t>ナギソ</t>
    </rPh>
    <rPh sb="3" eb="4">
      <t>ササ</t>
    </rPh>
    <phoneticPr fontId="4"/>
  </si>
  <si>
    <t>木曽署</t>
    <rPh sb="0" eb="2">
      <t>キソ</t>
    </rPh>
    <rPh sb="2" eb="3">
      <t>ショ</t>
    </rPh>
    <phoneticPr fontId="5"/>
  </si>
  <si>
    <t>王滝治山</t>
    <rPh sb="0" eb="2">
      <t>オウタキ</t>
    </rPh>
    <rPh sb="2" eb="4">
      <t>チサン</t>
    </rPh>
    <phoneticPr fontId="5"/>
  </si>
  <si>
    <t>瀬戸川（森）</t>
    <rPh sb="0" eb="3">
      <t>セトガワ</t>
    </rPh>
    <phoneticPr fontId="5"/>
  </si>
  <si>
    <t>王滝（治）</t>
    <rPh sb="0" eb="2">
      <t>オウタキ</t>
    </rPh>
    <rPh sb="3" eb="4">
      <t>オサム</t>
    </rPh>
    <phoneticPr fontId="5"/>
  </si>
  <si>
    <t>松本300ひ6753</t>
    <rPh sb="0" eb="2">
      <t>マツモト</t>
    </rPh>
    <phoneticPr fontId="7"/>
  </si>
  <si>
    <t>ＴDA4W-102325</t>
  </si>
  <si>
    <t>駒ヶ岳（森）</t>
    <rPh sb="0" eb="3">
      <t>コマガタケ</t>
    </rPh>
    <rPh sb="4" eb="5">
      <t>モリ</t>
    </rPh>
    <phoneticPr fontId="5"/>
  </si>
  <si>
    <t>開田（森）</t>
    <rPh sb="0" eb="2">
      <t>カイダ</t>
    </rPh>
    <rPh sb="3" eb="4">
      <t>モリ</t>
    </rPh>
    <phoneticPr fontId="5"/>
  </si>
  <si>
    <t>松本300ま3279</t>
    <rPh sb="0" eb="2">
      <t>マツモト</t>
    </rPh>
    <phoneticPr fontId="7"/>
  </si>
  <si>
    <t>SHJ-003635</t>
  </si>
  <si>
    <t>瀬戸川（森）</t>
    <rPh sb="0" eb="2">
      <t>セト</t>
    </rPh>
    <rPh sb="2" eb="3">
      <t>カワ</t>
    </rPh>
    <rPh sb="4" eb="5">
      <t>モリ</t>
    </rPh>
    <phoneticPr fontId="5"/>
  </si>
  <si>
    <t>松本300み2660</t>
    <rPh sb="0" eb="2">
      <t>マツモト</t>
    </rPh>
    <phoneticPr fontId="7"/>
  </si>
  <si>
    <t>SHJ-018262</t>
  </si>
  <si>
    <t>藪原森林</t>
    <rPh sb="0" eb="2">
      <t>ヤブハラ</t>
    </rPh>
    <rPh sb="2" eb="4">
      <t>シンリン</t>
    </rPh>
    <phoneticPr fontId="5"/>
  </si>
  <si>
    <t>藪原（森）</t>
    <rPh sb="0" eb="2">
      <t>ヤブハラ</t>
    </rPh>
    <phoneticPr fontId="5"/>
  </si>
  <si>
    <t>松本300み6060</t>
    <rPh sb="0" eb="2">
      <t>マツモト</t>
    </rPh>
    <phoneticPr fontId="7"/>
  </si>
  <si>
    <t>SHJ-021454</t>
  </si>
  <si>
    <t>松本300む4333</t>
    <rPh sb="0" eb="2">
      <t>マ</t>
    </rPh>
    <phoneticPr fontId="7"/>
  </si>
  <si>
    <t>CV5W-0800831</t>
  </si>
  <si>
    <t>松本480け6535</t>
    <rPh sb="0" eb="2">
      <t>マ</t>
    </rPh>
    <phoneticPr fontId="7"/>
  </si>
  <si>
    <t>S211P-0199513</t>
  </si>
  <si>
    <t>松本300む4608</t>
    <rPh sb="0" eb="2">
      <t>マ</t>
    </rPh>
    <phoneticPr fontId="7"/>
  </si>
  <si>
    <t>CV5W-0800518</t>
  </si>
  <si>
    <t>松本300む4595</t>
    <rPh sb="0" eb="2">
      <t>マ</t>
    </rPh>
    <phoneticPr fontId="7"/>
  </si>
  <si>
    <t>CV5W-0800799</t>
  </si>
  <si>
    <t>松本480こ4003</t>
    <rPh sb="0" eb="2">
      <t>マツモト</t>
    </rPh>
    <phoneticPr fontId="7"/>
  </si>
  <si>
    <t>S211P-0245332</t>
  </si>
  <si>
    <t>ABF-SKP2MN</t>
  </si>
  <si>
    <t>木曽署</t>
    <rPh sb="0" eb="2">
      <t>キソ</t>
    </rPh>
    <rPh sb="2" eb="3">
      <t>ショ</t>
    </rPh>
    <phoneticPr fontId="7"/>
  </si>
  <si>
    <t>松本501に 737</t>
    <rPh sb="0" eb="2">
      <t>マツモト</t>
    </rPh>
    <phoneticPr fontId="7"/>
  </si>
  <si>
    <t>J210G-2000839</t>
  </si>
  <si>
    <t>松本501に 736</t>
    <rPh sb="0" eb="2">
      <t>マツモト</t>
    </rPh>
    <phoneticPr fontId="7"/>
  </si>
  <si>
    <t>J210G-2000842</t>
  </si>
  <si>
    <t>松本480さ4084</t>
    <rPh sb="0" eb="2">
      <t>マツモト</t>
    </rPh>
    <phoneticPr fontId="7"/>
  </si>
  <si>
    <t>S510P-0010510</t>
  </si>
  <si>
    <t>松本580は8327</t>
    <rPh sb="0" eb="2">
      <t>マツモト</t>
    </rPh>
    <phoneticPr fontId="7"/>
  </si>
  <si>
    <t>JB23W-734612</t>
  </si>
  <si>
    <t>ABA-JB23W</t>
  </si>
  <si>
    <t>松本580は8326</t>
    <rPh sb="0" eb="2">
      <t>マツモト</t>
    </rPh>
    <phoneticPr fontId="7"/>
  </si>
  <si>
    <t>JB23W-734280</t>
  </si>
  <si>
    <t>松本580は9834</t>
    <rPh sb="0" eb="2">
      <t>マツモト</t>
    </rPh>
    <phoneticPr fontId="7"/>
  </si>
  <si>
    <t>DG64W-403952</t>
  </si>
  <si>
    <t>松本300や4081</t>
    <rPh sb="0" eb="2">
      <t>マツモト</t>
    </rPh>
    <phoneticPr fontId="7"/>
  </si>
  <si>
    <t>NT32-511436</t>
  </si>
  <si>
    <t>松本300ゆ6263</t>
    <rPh sb="0" eb="2">
      <t>マツモト</t>
    </rPh>
    <phoneticPr fontId="7"/>
  </si>
  <si>
    <t>NT32-530797</t>
  </si>
  <si>
    <t>松本300ゆ6262</t>
    <rPh sb="0" eb="2">
      <t>マツモト</t>
    </rPh>
    <phoneticPr fontId="7"/>
  </si>
  <si>
    <t>NT32-530798</t>
  </si>
  <si>
    <t>松本300ら8772</t>
    <rPh sb="0" eb="2">
      <t>マツモト</t>
    </rPh>
    <phoneticPr fontId="7"/>
  </si>
  <si>
    <t>SJ5-094938</t>
  </si>
  <si>
    <t>氷ケ瀬（森）</t>
    <rPh sb="0" eb="1">
      <t>コウリ</t>
    </rPh>
    <rPh sb="2" eb="3">
      <t>セ</t>
    </rPh>
    <rPh sb="4" eb="5">
      <t>モリ</t>
    </rPh>
    <phoneticPr fontId="5"/>
  </si>
  <si>
    <t>松本300る 915</t>
    <rPh sb="0" eb="2">
      <t>マ</t>
    </rPh>
    <phoneticPr fontId="7"/>
  </si>
  <si>
    <t>GA4W-0502448</t>
  </si>
  <si>
    <t>木曽福島（森）</t>
    <rPh sb="0" eb="4">
      <t>キソフクシマ</t>
    </rPh>
    <rPh sb="5" eb="6">
      <t>モリ</t>
    </rPh>
    <phoneticPr fontId="5"/>
  </si>
  <si>
    <t>松本300る 916</t>
    <rPh sb="0" eb="2">
      <t>マ</t>
    </rPh>
    <phoneticPr fontId="7"/>
  </si>
  <si>
    <t>GA4W-0502450</t>
  </si>
  <si>
    <t>南滝越（森）</t>
    <rPh sb="0" eb="1">
      <t>ミナミ</t>
    </rPh>
    <rPh sb="1" eb="2">
      <t>タキ</t>
    </rPh>
    <rPh sb="2" eb="3">
      <t>ゴ</t>
    </rPh>
    <rPh sb="4" eb="5">
      <t>モリ</t>
    </rPh>
    <phoneticPr fontId="5"/>
  </si>
  <si>
    <t>松本301さ 735</t>
    <rPh sb="0" eb="2">
      <t>マツモト</t>
    </rPh>
    <phoneticPr fontId="4"/>
  </si>
  <si>
    <t>GA4W-0700302</t>
  </si>
  <si>
    <t>松本301す4311</t>
    <rPh sb="0" eb="2">
      <t>マツモト</t>
    </rPh>
    <phoneticPr fontId="7"/>
  </si>
  <si>
    <t>NT32-585945</t>
  </si>
  <si>
    <t>南木曽支署</t>
    <rPh sb="0" eb="3">
      <t>ナギソ</t>
    </rPh>
    <rPh sb="3" eb="5">
      <t>シショ</t>
    </rPh>
    <phoneticPr fontId="7"/>
  </si>
  <si>
    <t>支署（治山）</t>
    <rPh sb="0" eb="2">
      <t>シショ</t>
    </rPh>
    <rPh sb="3" eb="5">
      <t>チサン</t>
    </rPh>
    <phoneticPr fontId="5"/>
  </si>
  <si>
    <t>蘭（森）</t>
    <rPh sb="0" eb="1">
      <t>ラン</t>
    </rPh>
    <rPh sb="2" eb="3">
      <t>モリ</t>
    </rPh>
    <phoneticPr fontId="5"/>
  </si>
  <si>
    <t>松本300み2864</t>
    <rPh sb="0" eb="2">
      <t>マツモト</t>
    </rPh>
    <phoneticPr fontId="7"/>
  </si>
  <si>
    <t>SHJ-018267</t>
  </si>
  <si>
    <t>松本300む6801</t>
    <rPh sb="0" eb="2">
      <t>マ</t>
    </rPh>
    <phoneticPr fontId="7"/>
  </si>
  <si>
    <t>NT31-308320</t>
  </si>
  <si>
    <t>松本300も1377</t>
    <rPh sb="0" eb="2">
      <t>マツモト</t>
    </rPh>
    <phoneticPr fontId="7"/>
  </si>
  <si>
    <t>TDA4W-272315</t>
  </si>
  <si>
    <t>蘭（森）</t>
    <rPh sb="0" eb="1">
      <t>アララギ</t>
    </rPh>
    <rPh sb="2" eb="3">
      <t>モリ</t>
    </rPh>
    <phoneticPr fontId="7"/>
  </si>
  <si>
    <t>松本300も1378</t>
    <rPh sb="0" eb="2">
      <t>マツモト</t>
    </rPh>
    <phoneticPr fontId="7"/>
  </si>
  <si>
    <t>TDA4W-272320</t>
  </si>
  <si>
    <t>支署</t>
    <rPh sb="0" eb="2">
      <t>シショ</t>
    </rPh>
    <phoneticPr fontId="5"/>
  </si>
  <si>
    <t>松本480さ4115</t>
    <rPh sb="0" eb="2">
      <t>マツモト</t>
    </rPh>
    <phoneticPr fontId="7"/>
  </si>
  <si>
    <t>S510P-0010465</t>
  </si>
  <si>
    <t>与川（森）</t>
    <rPh sb="0" eb="1">
      <t>ヨ</t>
    </rPh>
    <rPh sb="1" eb="2">
      <t>カワ</t>
    </rPh>
    <rPh sb="3" eb="4">
      <t>モリ</t>
    </rPh>
    <phoneticPr fontId="7"/>
  </si>
  <si>
    <t>松本300や4078</t>
    <rPh sb="0" eb="2">
      <t>マツモト</t>
    </rPh>
    <phoneticPr fontId="7"/>
  </si>
  <si>
    <t>NT32-511441</t>
  </si>
  <si>
    <t>松本300や4077</t>
    <rPh sb="0" eb="2">
      <t>マツモト</t>
    </rPh>
    <phoneticPr fontId="7"/>
  </si>
  <si>
    <t>NT32-511443</t>
  </si>
  <si>
    <t>柿其（森）</t>
    <rPh sb="0" eb="2">
      <t>カキゾレ</t>
    </rPh>
    <rPh sb="3" eb="4">
      <t>モリ</t>
    </rPh>
    <phoneticPr fontId="7"/>
  </si>
  <si>
    <t>松本300ゆ6303</t>
    <rPh sb="0" eb="2">
      <t>マツモト</t>
    </rPh>
    <phoneticPr fontId="7"/>
  </si>
  <si>
    <t>NT32-530834</t>
  </si>
  <si>
    <t>松本480す5115</t>
  </si>
  <si>
    <t>S510P-0085787</t>
  </si>
  <si>
    <t>松本580み3577</t>
    <rPh sb="0" eb="2">
      <t>マ</t>
    </rPh>
    <phoneticPr fontId="7"/>
  </si>
  <si>
    <t>DA17W-130196</t>
  </si>
  <si>
    <t>軽・乗用・自家用</t>
    <rPh sb="2" eb="4">
      <t>ジョウヨウ</t>
    </rPh>
    <phoneticPr fontId="7"/>
  </si>
  <si>
    <t>松本580み3576</t>
    <rPh sb="0" eb="2">
      <t>m</t>
    </rPh>
    <phoneticPr fontId="7"/>
  </si>
  <si>
    <t>DA17W-130096</t>
  </si>
  <si>
    <t>松本480せ1176</t>
    <rPh sb="0" eb="2">
      <t>マ</t>
    </rPh>
    <phoneticPr fontId="7"/>
  </si>
  <si>
    <t>DG16T-243605</t>
  </si>
  <si>
    <t>松本301さ1691</t>
    <rPh sb="0" eb="2">
      <t>マツモト</t>
    </rPh>
    <phoneticPr fontId="4"/>
  </si>
  <si>
    <t>NT32-078646</t>
  </si>
  <si>
    <t>松本301す4475</t>
    <rPh sb="0" eb="2">
      <t>マツモト</t>
    </rPh>
    <phoneticPr fontId="7"/>
  </si>
  <si>
    <t>NT32-586367</t>
  </si>
  <si>
    <t>松本301す4476</t>
    <rPh sb="0" eb="2">
      <t>マツモト</t>
    </rPh>
    <phoneticPr fontId="7"/>
  </si>
  <si>
    <t>NT32-586373</t>
  </si>
  <si>
    <t>富山署</t>
    <rPh sb="0" eb="2">
      <t>トヤマ</t>
    </rPh>
    <rPh sb="2" eb="3">
      <t>ショ</t>
    </rPh>
    <phoneticPr fontId="4"/>
  </si>
  <si>
    <t>立山（森）</t>
  </si>
  <si>
    <t>神通（森）</t>
  </si>
  <si>
    <t>砺波（森）</t>
  </si>
  <si>
    <t>DA17W-165018</t>
  </si>
  <si>
    <t>エブリイワゴンJp</t>
  </si>
  <si>
    <t>軽</t>
    <rPh sb="0" eb="1">
      <t>ケイ</t>
    </rPh>
    <phoneticPr fontId="4"/>
  </si>
  <si>
    <t>ホンダ</t>
  </si>
  <si>
    <t>エクストレイル</t>
  </si>
  <si>
    <t>阿寺（森）</t>
    <rPh sb="0" eb="1">
      <t>ア</t>
    </rPh>
    <rPh sb="1" eb="2">
      <t>デラ</t>
    </rPh>
    <rPh sb="3" eb="4">
      <t>モリ</t>
    </rPh>
    <phoneticPr fontId="5"/>
  </si>
  <si>
    <t>須原（森）</t>
    <rPh sb="0" eb="2">
      <t>スハラ</t>
    </rPh>
    <rPh sb="3" eb="4">
      <t>モリ</t>
    </rPh>
    <phoneticPr fontId="5"/>
  </si>
  <si>
    <t>支署</t>
    <rPh sb="0" eb="2">
      <t>シショ</t>
    </rPh>
    <phoneticPr fontId="7"/>
  </si>
  <si>
    <t>神岡（森）</t>
    <rPh sb="0" eb="2">
      <t>カミオカ</t>
    </rPh>
    <rPh sb="3" eb="4">
      <t>モリ</t>
    </rPh>
    <phoneticPr fontId="7"/>
  </si>
  <si>
    <t>飛騨300た6492</t>
    <rPh sb="0" eb="2">
      <t>ヒダ</t>
    </rPh>
    <phoneticPr fontId="4"/>
  </si>
  <si>
    <t>RU2-1305580</t>
  </si>
  <si>
    <t>飛騨580く2426</t>
  </si>
  <si>
    <t>DA17W-208737</t>
  </si>
  <si>
    <t>岐阜480ぬ5221</t>
  </si>
  <si>
    <t>DA16T-523571</t>
  </si>
  <si>
    <t>本署（育成）</t>
    <rPh sb="0" eb="2">
      <t>ホンショ</t>
    </rPh>
    <rPh sb="3" eb="5">
      <t>イクセイ</t>
    </rPh>
    <phoneticPr fontId="7"/>
  </si>
  <si>
    <t>岐阜582こ4926</t>
  </si>
  <si>
    <t>DA17W-208831</t>
  </si>
  <si>
    <t>豊田300ほ4545</t>
    <rPh sb="0" eb="2">
      <t>トヨタ</t>
    </rPh>
    <phoneticPr fontId="4"/>
  </si>
  <si>
    <t>RU2-1305739</t>
  </si>
  <si>
    <t>岐阜302む7930</t>
  </si>
  <si>
    <t>NT32-314288</t>
  </si>
  <si>
    <t>NT32-313845</t>
  </si>
  <si>
    <t>NT32-314243</t>
  </si>
  <si>
    <t>NT32-314250</t>
  </si>
  <si>
    <t>セレナ</t>
  </si>
  <si>
    <t>松本301そ1971</t>
  </si>
  <si>
    <t>NT32-314263</t>
  </si>
  <si>
    <t>須原森林</t>
    <rPh sb="0" eb="2">
      <t>スハラ</t>
    </rPh>
    <rPh sb="2" eb="4">
      <t>シンリン</t>
    </rPh>
    <phoneticPr fontId="7"/>
  </si>
  <si>
    <t>松本301そ1972</t>
  </si>
  <si>
    <t>NT32-313872</t>
  </si>
  <si>
    <t>5BA-GA4W</t>
  </si>
  <si>
    <t>飛騨580く6552</t>
    <rPh sb="0" eb="2">
      <t>ヒダ</t>
    </rPh>
    <phoneticPr fontId="7"/>
  </si>
  <si>
    <t>SHJ-003587</t>
  </si>
  <si>
    <t>3BA-DA17W</t>
  </si>
  <si>
    <t>飛騨300せ5900</t>
    <rPh sb="0" eb="2">
      <t>ヒダ</t>
    </rPh>
    <phoneticPr fontId="7"/>
  </si>
  <si>
    <t>TDA4W-201659</t>
  </si>
  <si>
    <t>SHJ-004144</t>
  </si>
  <si>
    <t>5AA-GNC27</t>
  </si>
  <si>
    <t>※車両は変動する場合があります。</t>
    <rPh sb="1" eb="3">
      <t>シャリョウ</t>
    </rPh>
    <rPh sb="4" eb="6">
      <t>ヘンドウ</t>
    </rPh>
    <rPh sb="8" eb="10">
      <t>バアイ</t>
    </rPh>
    <phoneticPr fontId="6"/>
  </si>
  <si>
    <t>基資料（資活課）　通し番号</t>
    <rPh sb="0" eb="1">
      <t>モト</t>
    </rPh>
    <rPh sb="1" eb="3">
      <t>シリョウ</t>
    </rPh>
    <rPh sb="4" eb="5">
      <t>シ</t>
    </rPh>
    <rPh sb="5" eb="6">
      <t>カツ</t>
    </rPh>
    <rPh sb="6" eb="7">
      <t>カ</t>
    </rPh>
    <rPh sb="9" eb="10">
      <t>トオ</t>
    </rPh>
    <rPh sb="11" eb="13">
      <t>バンゴウ</t>
    </rPh>
    <phoneticPr fontId="6"/>
  </si>
  <si>
    <t>12ヶ月
点検</t>
    <phoneticPr fontId="6"/>
  </si>
  <si>
    <t>6ヶ月点検</t>
    <phoneticPr fontId="6"/>
  </si>
  <si>
    <t>クロスビー</t>
  </si>
  <si>
    <t>4AA-MN71S</t>
  </si>
  <si>
    <t>エブリイJPターボ</t>
  </si>
  <si>
    <t>5AA-SKE</t>
  </si>
  <si>
    <t>100随契</t>
    <rPh sb="3" eb="5">
      <t>ズイケイ</t>
    </rPh>
    <phoneticPr fontId="4"/>
  </si>
  <si>
    <t>ハスラーGターボ</t>
  </si>
  <si>
    <t>4AA-MR52S</t>
  </si>
  <si>
    <t>松本501む5222</t>
    <rPh sb="0" eb="2">
      <t>マツモト</t>
    </rPh>
    <phoneticPr fontId="7"/>
  </si>
  <si>
    <t>MN71S-216153</t>
  </si>
  <si>
    <t>松本501む5221</t>
    <rPh sb="0" eb="2">
      <t>マツモト</t>
    </rPh>
    <phoneticPr fontId="7"/>
  </si>
  <si>
    <t>MN71S-216142</t>
  </si>
  <si>
    <t>松本501む5288</t>
    <rPh sb="0" eb="2">
      <t>マツモト</t>
    </rPh>
    <phoneticPr fontId="7"/>
  </si>
  <si>
    <t>MN71S-216170</t>
  </si>
  <si>
    <t>松本301た5190</t>
    <rPh sb="0" eb="2">
      <t>マツモト</t>
    </rPh>
    <phoneticPr fontId="4"/>
  </si>
  <si>
    <t>GA4W-5300995</t>
  </si>
  <si>
    <t>飛騨300た8910</t>
    <rPh sb="0" eb="2">
      <t>ヒダ</t>
    </rPh>
    <phoneticPr fontId="4"/>
  </si>
  <si>
    <t>GA4W-5300996</t>
  </si>
  <si>
    <t>飛騨300た8913</t>
    <rPh sb="0" eb="2">
      <t>ヒダ</t>
    </rPh>
    <phoneticPr fontId="4"/>
  </si>
  <si>
    <t>GA4W-5300997</t>
  </si>
  <si>
    <t>飛騨500つ9363</t>
    <rPh sb="0" eb="2">
      <t>ヒダ</t>
    </rPh>
    <phoneticPr fontId="7"/>
  </si>
  <si>
    <t>MN71S-216198</t>
  </si>
  <si>
    <t>DA17W-260359</t>
  </si>
  <si>
    <t>栃尾（森）</t>
    <rPh sb="0" eb="2">
      <t>トチオ</t>
    </rPh>
    <rPh sb="3" eb="4">
      <t>シン</t>
    </rPh>
    <phoneticPr fontId="8"/>
  </si>
  <si>
    <t>飛騨580け10</t>
    <rPh sb="0" eb="2">
      <t>ヒダ</t>
    </rPh>
    <phoneticPr fontId="7"/>
  </si>
  <si>
    <t>MR52S-151387</t>
  </si>
  <si>
    <t>揖斐（森）</t>
    <rPh sb="0" eb="2">
      <t>イビ</t>
    </rPh>
    <rPh sb="3" eb="4">
      <t>モリ</t>
    </rPh>
    <phoneticPr fontId="7"/>
  </si>
  <si>
    <t>飛騨580く2425</t>
  </si>
  <si>
    <t>DA17W-207853</t>
  </si>
  <si>
    <t>飛騨300た8911</t>
    <rPh sb="0" eb="2">
      <t>ヒダ</t>
    </rPh>
    <phoneticPr fontId="4"/>
  </si>
  <si>
    <t>GA4W-5301000</t>
  </si>
  <si>
    <t>飛騨500つ9362</t>
    <rPh sb="0" eb="2">
      <t>ヒダ</t>
    </rPh>
    <phoneticPr fontId="7"/>
  </si>
  <si>
    <t>MN71S-216208</t>
  </si>
  <si>
    <t>飛騨300た8912</t>
    <rPh sb="0" eb="2">
      <t>ヒダ</t>
    </rPh>
    <phoneticPr fontId="4"/>
  </si>
  <si>
    <t>GA4W-5300999</t>
  </si>
  <si>
    <t>岐阜署</t>
    <rPh sb="0" eb="3">
      <t>ギフショ</t>
    </rPh>
    <phoneticPr fontId="7"/>
  </si>
  <si>
    <t>白鳥（森）</t>
    <rPh sb="0" eb="2">
      <t>ハクチョウ</t>
    </rPh>
    <rPh sb="3" eb="4">
      <t>モリ</t>
    </rPh>
    <phoneticPr fontId="7"/>
  </si>
  <si>
    <t>岐阜301ゆ5544</t>
    <rPh sb="0" eb="2">
      <t>ギ</t>
    </rPh>
    <phoneticPr fontId="7"/>
  </si>
  <si>
    <t>SJ5-006019</t>
  </si>
  <si>
    <t>岐阜302た9580</t>
    <rPh sb="0" eb="2">
      <t>ギフ</t>
    </rPh>
    <phoneticPr fontId="7"/>
  </si>
  <si>
    <t>NT32-511528</t>
  </si>
  <si>
    <t>飛騨500つ7671</t>
    <rPh sb="0" eb="2">
      <t>ヒダ</t>
    </rPh>
    <phoneticPr fontId="4"/>
  </si>
  <si>
    <t>GNC27-031190</t>
  </si>
  <si>
    <t>岐阜森林</t>
    <rPh sb="2" eb="4">
      <t>シンリン</t>
    </rPh>
    <phoneticPr fontId="7"/>
  </si>
  <si>
    <t>岐阜（森）</t>
  </si>
  <si>
    <t>揖斐森林</t>
    <rPh sb="0" eb="2">
      <t>イビ</t>
    </rPh>
    <rPh sb="2" eb="4">
      <t>シンリン</t>
    </rPh>
    <phoneticPr fontId="7"/>
  </si>
  <si>
    <t>岐阜302ゆ1630</t>
    <rPh sb="0" eb="2">
      <t>ギフ</t>
    </rPh>
    <phoneticPr fontId="4"/>
  </si>
  <si>
    <t>GA4W-5301001</t>
  </si>
  <si>
    <t>岐阜301め5658</t>
    <rPh sb="0" eb="2">
      <t>ギフ</t>
    </rPh>
    <phoneticPr fontId="7"/>
  </si>
  <si>
    <t>SHJ-021476</t>
  </si>
  <si>
    <t>七宗森林</t>
    <rPh sb="2" eb="4">
      <t>シンリン</t>
    </rPh>
    <phoneticPr fontId="7"/>
  </si>
  <si>
    <t>七宗（森）</t>
  </si>
  <si>
    <t>飛騨400さ8075</t>
    <rPh sb="0" eb="2">
      <t>ヒダ</t>
    </rPh>
    <phoneticPr fontId="7"/>
  </si>
  <si>
    <t>SKP2MN-200645</t>
  </si>
  <si>
    <t>白鳥森林</t>
    <rPh sb="0" eb="2">
      <t>シラトリ</t>
    </rPh>
    <rPh sb="2" eb="4">
      <t>シンリン</t>
    </rPh>
    <phoneticPr fontId="7"/>
  </si>
  <si>
    <t>岐阜400ぬ8375</t>
    <rPh sb="0" eb="2">
      <t>ギフ</t>
    </rPh>
    <phoneticPr fontId="7"/>
  </si>
  <si>
    <t>SKP2MN-202490</t>
  </si>
  <si>
    <t>板取川治山</t>
    <rPh sb="0" eb="1">
      <t>イタ</t>
    </rPh>
    <rPh sb="1" eb="2">
      <t>ト</t>
    </rPh>
    <rPh sb="2" eb="3">
      <t>カワ</t>
    </rPh>
    <rPh sb="3" eb="5">
      <t>チサン</t>
    </rPh>
    <phoneticPr fontId="7"/>
  </si>
  <si>
    <t>板取（治）</t>
    <rPh sb="0" eb="2">
      <t>イタドリ</t>
    </rPh>
    <rPh sb="3" eb="4">
      <t>チ</t>
    </rPh>
    <phoneticPr fontId="5"/>
  </si>
  <si>
    <t>岐阜302た9567</t>
    <rPh sb="0" eb="2">
      <t>ギフ</t>
    </rPh>
    <phoneticPr fontId="7"/>
  </si>
  <si>
    <t>NT32-511526</t>
  </si>
  <si>
    <t>飛騨300た 970</t>
    <rPh sb="0" eb="2">
      <t>ヒダ</t>
    </rPh>
    <phoneticPr fontId="7"/>
  </si>
  <si>
    <t>GA4W-0502463</t>
  </si>
  <si>
    <t>岐阜西部治山</t>
    <rPh sb="2" eb="4">
      <t>セイブ</t>
    </rPh>
    <rPh sb="4" eb="6">
      <t>チサン</t>
    </rPh>
    <phoneticPr fontId="7"/>
  </si>
  <si>
    <t>西部（治）</t>
    <rPh sb="0" eb="2">
      <t>セイブ</t>
    </rPh>
    <rPh sb="3" eb="4">
      <t>チ</t>
    </rPh>
    <phoneticPr fontId="5"/>
  </si>
  <si>
    <t>岐阜302ふ7054</t>
    <rPh sb="0" eb="2">
      <t>ギフ</t>
    </rPh>
    <phoneticPr fontId="7"/>
  </si>
  <si>
    <t>NT32-586481</t>
  </si>
  <si>
    <t>岐阜582な6568</t>
    <rPh sb="0" eb="2">
      <t>ギフ</t>
    </rPh>
    <phoneticPr fontId="3"/>
  </si>
  <si>
    <t>DA17W-287680</t>
  </si>
  <si>
    <t>岐阜582な6569</t>
    <rPh sb="0" eb="2">
      <t>ギフ</t>
    </rPh>
    <phoneticPr fontId="3"/>
  </si>
  <si>
    <t>DA17W-287855</t>
  </si>
  <si>
    <t>岐阜504さ7689</t>
    <rPh sb="0" eb="2">
      <t>ギフ</t>
    </rPh>
    <phoneticPr fontId="7"/>
  </si>
  <si>
    <t>MN71S-216256</t>
  </si>
  <si>
    <t>豊橋301ね9459</t>
    <rPh sb="0" eb="2">
      <t>トヨハシ</t>
    </rPh>
    <phoneticPr fontId="4"/>
  </si>
  <si>
    <t>GA4W-5301003</t>
  </si>
  <si>
    <t>この表の通し番号</t>
    <rPh sb="2" eb="3">
      <t>ヒョウ</t>
    </rPh>
    <rPh sb="4" eb="5">
      <t>トオ</t>
    </rPh>
    <rPh sb="6" eb="8">
      <t>バンゴウ</t>
    </rPh>
    <phoneticPr fontId="6"/>
  </si>
  <si>
    <t>公告に印刷しない</t>
    <rPh sb="0" eb="2">
      <t>コウコク</t>
    </rPh>
    <rPh sb="3" eb="5">
      <t>インサツ</t>
    </rPh>
    <phoneticPr fontId="6"/>
  </si>
  <si>
    <t>公告に表示しない</t>
    <rPh sb="0" eb="2">
      <t>コウコク</t>
    </rPh>
    <rPh sb="3" eb="5">
      <t>ヒョウジ</t>
    </rPh>
    <phoneticPr fontId="6"/>
  </si>
  <si>
    <r>
      <t>経年（登録から次期車検まで）
※重量税額に影響</t>
    </r>
    <r>
      <rPr>
        <b/>
        <sz val="9"/>
        <color theme="1"/>
        <rFont val="ＭＳ Ｐゴシック"/>
        <family val="3"/>
        <charset val="128"/>
      </rPr>
      <t>大</t>
    </r>
    <rPh sb="0" eb="2">
      <t>ケイネン</t>
    </rPh>
    <rPh sb="3" eb="5">
      <t>トウロク</t>
    </rPh>
    <rPh sb="7" eb="9">
      <t>ジキ</t>
    </rPh>
    <rPh sb="9" eb="11">
      <t>シャケン</t>
    </rPh>
    <rPh sb="17" eb="20">
      <t>ジュウリョウゼイ</t>
    </rPh>
    <rPh sb="20" eb="21">
      <t>ガク</t>
    </rPh>
    <rPh sb="22" eb="24">
      <t>エイキョウ</t>
    </rPh>
    <rPh sb="24" eb="25">
      <t>ダイ</t>
    </rPh>
    <phoneticPr fontId="6"/>
  </si>
  <si>
    <t>スズキ</t>
  </si>
  <si>
    <t>荘川（森）</t>
    <rPh sb="0" eb="2">
      <t>ショウカワ</t>
    </rPh>
    <rPh sb="3" eb="4">
      <t>モリ</t>
    </rPh>
    <phoneticPr fontId="7"/>
  </si>
  <si>
    <t>～1.0ｔ</t>
  </si>
  <si>
    <t>富山</t>
    <rPh sb="0" eb="2">
      <t>トヤマ</t>
    </rPh>
    <phoneticPr fontId="6"/>
  </si>
  <si>
    <t>1富山</t>
    <rPh sb="1" eb="3">
      <t>トヤマ</t>
    </rPh>
    <phoneticPr fontId="17"/>
  </si>
  <si>
    <t>富山署</t>
    <rPh sb="0" eb="2">
      <t>トヤマ</t>
    </rPh>
    <rPh sb="2" eb="3">
      <t>ショ</t>
    </rPh>
    <phoneticPr fontId="6"/>
  </si>
  <si>
    <t>本署</t>
    <rPh sb="0" eb="2">
      <t>ホンショ</t>
    </rPh>
    <phoneticPr fontId="6"/>
  </si>
  <si>
    <t>富山581い7982</t>
    <rPh sb="0" eb="2">
      <t>トヤマ</t>
    </rPh>
    <phoneticPr fontId="6"/>
  </si>
  <si>
    <t>DA17W-147152</t>
    <phoneticPr fontId="17"/>
  </si>
  <si>
    <t>エブリィワゴン</t>
  </si>
  <si>
    <t>富山581か7335</t>
    <rPh sb="0" eb="2">
      <t>トヤマ</t>
    </rPh>
    <phoneticPr fontId="5"/>
  </si>
  <si>
    <t>MS41S-602185</t>
    <phoneticPr fontId="6"/>
  </si>
  <si>
    <t>マツダ</t>
  </si>
  <si>
    <t>フレアクロスオーバー</t>
  </si>
  <si>
    <t>DAA-MS41S</t>
    <phoneticPr fontId="17"/>
  </si>
  <si>
    <t>本署</t>
    <phoneticPr fontId="6"/>
  </si>
  <si>
    <t>富山581か7881</t>
    <rPh sb="0" eb="2">
      <t>トヤマ</t>
    </rPh>
    <phoneticPr fontId="5"/>
  </si>
  <si>
    <t>富山300ゆ9398</t>
    <rPh sb="0" eb="2">
      <t>トヤマ</t>
    </rPh>
    <phoneticPr fontId="6"/>
  </si>
  <si>
    <t>TDA4W-272341</t>
    <phoneticPr fontId="6"/>
  </si>
  <si>
    <t>エスクード</t>
  </si>
  <si>
    <t>富山300ら 566</t>
    <rPh sb="0" eb="2">
      <t>トヤマ</t>
    </rPh>
    <phoneticPr fontId="6"/>
  </si>
  <si>
    <t>SJ5-038375</t>
    <phoneticPr fontId="6"/>
  </si>
  <si>
    <t>スバル</t>
  </si>
  <si>
    <t>フォレスター</t>
  </si>
  <si>
    <t>DBA-SJ5</t>
    <phoneticPr fontId="6"/>
  </si>
  <si>
    <t>宇奈月（森）</t>
    <rPh sb="4" eb="5">
      <t>モリ</t>
    </rPh>
    <phoneticPr fontId="6"/>
  </si>
  <si>
    <t>富山300る5714</t>
    <rPh sb="0" eb="2">
      <t>トヤマ</t>
    </rPh>
    <phoneticPr fontId="6"/>
  </si>
  <si>
    <t>NT32-510962</t>
    <phoneticPr fontId="6"/>
  </si>
  <si>
    <t>日産</t>
  </si>
  <si>
    <t>DBA-NT32</t>
    <phoneticPr fontId="6"/>
  </si>
  <si>
    <t>上市（森）</t>
    <rPh sb="0" eb="1">
      <t>カミ</t>
    </rPh>
    <rPh sb="1" eb="2">
      <t>イチ</t>
    </rPh>
    <phoneticPr fontId="6"/>
  </si>
  <si>
    <t>富山300る5713</t>
    <rPh sb="0" eb="2">
      <t>トヤマ</t>
    </rPh>
    <phoneticPr fontId="6"/>
  </si>
  <si>
    <t>NT32-510972</t>
    <phoneticPr fontId="6"/>
  </si>
  <si>
    <t>富山301せ8536</t>
    <rPh sb="0" eb="2">
      <t>トヤマ</t>
    </rPh>
    <phoneticPr fontId="6"/>
  </si>
  <si>
    <t>GA4W-0502455</t>
    <phoneticPr fontId="6"/>
  </si>
  <si>
    <t>三菱</t>
  </si>
  <si>
    <t>RVR</t>
    <phoneticPr fontId="6"/>
  </si>
  <si>
    <t>DBA-GA4W</t>
    <phoneticPr fontId="6"/>
  </si>
  <si>
    <t>片貝（治）</t>
    <rPh sb="0" eb="2">
      <t>カタガイ</t>
    </rPh>
    <rPh sb="3" eb="4">
      <t>オサム</t>
    </rPh>
    <phoneticPr fontId="6"/>
  </si>
  <si>
    <t>富山301せ5593</t>
    <rPh sb="0" eb="2">
      <t>トヤマ</t>
    </rPh>
    <phoneticPr fontId="6"/>
  </si>
  <si>
    <t>SJ5-094912</t>
    <phoneticPr fontId="6"/>
  </si>
  <si>
    <t>富山301と206</t>
    <rPh sb="0" eb="2">
      <t>トヤマ</t>
    </rPh>
    <phoneticPr fontId="17"/>
  </si>
  <si>
    <t>富山301と204</t>
    <rPh sb="0" eb="2">
      <t>トヤマ</t>
    </rPh>
    <phoneticPr fontId="17"/>
  </si>
  <si>
    <t>富山301と205</t>
    <rPh sb="0" eb="2">
      <t>トヤマ</t>
    </rPh>
    <phoneticPr fontId="17"/>
  </si>
  <si>
    <t>常願寺（治）</t>
    <rPh sb="0" eb="1">
      <t>ジョウ</t>
    </rPh>
    <rPh sb="4" eb="5">
      <t>チ</t>
    </rPh>
    <phoneticPr fontId="6"/>
  </si>
  <si>
    <t>富山301な7768</t>
    <rPh sb="0" eb="2">
      <t>トヤマ</t>
    </rPh>
    <phoneticPr fontId="17"/>
  </si>
  <si>
    <t>GA4W-5300992</t>
    <phoneticPr fontId="17"/>
  </si>
  <si>
    <t>富山502ぬ2356</t>
    <rPh sb="0" eb="2">
      <t>トヤマ</t>
    </rPh>
    <phoneticPr fontId="6"/>
  </si>
  <si>
    <t>MN71S-215868</t>
    <phoneticPr fontId="6"/>
  </si>
  <si>
    <t>クロスビー</t>
    <phoneticPr fontId="6"/>
  </si>
  <si>
    <t>4AA-MN71S</t>
    <phoneticPr fontId="6"/>
  </si>
  <si>
    <t>富山301の114</t>
    <rPh sb="0" eb="2">
      <t>トヤマ</t>
    </rPh>
    <phoneticPr fontId="6"/>
  </si>
  <si>
    <t>SKE-101795</t>
    <phoneticPr fontId="6"/>
  </si>
  <si>
    <t>5AA-SKE</t>
    <phoneticPr fontId="6"/>
  </si>
  <si>
    <t>令和5年度
(令和5年4月～
令和6年3月)</t>
    <rPh sb="0" eb="2">
      <t>レイワ</t>
    </rPh>
    <rPh sb="7" eb="9">
      <t>レイワ</t>
    </rPh>
    <rPh sb="15" eb="17">
      <t>レイワ</t>
    </rPh>
    <phoneticPr fontId="7"/>
  </si>
  <si>
    <t>1.R4購入済み</t>
    <rPh sb="6" eb="7">
      <t>ス</t>
    </rPh>
    <phoneticPr fontId="4"/>
  </si>
  <si>
    <t>R5調達・削減区分
（管理番号予定）</t>
    <rPh sb="5" eb="7">
      <t>サクゲン</t>
    </rPh>
    <phoneticPr fontId="4"/>
  </si>
  <si>
    <t>デリカD:5</t>
  </si>
  <si>
    <t>バネットバン</t>
  </si>
  <si>
    <t>ジムニー</t>
  </si>
  <si>
    <t>キャリートラック</t>
  </si>
  <si>
    <t>ダイハツ</t>
  </si>
  <si>
    <t>ベゼル</t>
  </si>
  <si>
    <t>ロッキー</t>
  </si>
  <si>
    <t>3BA-A210S</t>
  </si>
  <si>
    <t>2.R5更新予定</t>
  </si>
  <si>
    <t>ハイゼットトラック</t>
  </si>
  <si>
    <t>スクラムワゴン</t>
  </si>
  <si>
    <t>AZオフロード</t>
  </si>
  <si>
    <t>-</t>
    <phoneticPr fontId="6"/>
  </si>
  <si>
    <t>スクラムトラック</t>
  </si>
  <si>
    <t>アトレーワゴン</t>
  </si>
  <si>
    <t>ビーゴ</t>
  </si>
  <si>
    <t>松本581く5525</t>
    <rPh sb="0" eb="2">
      <t>マツモト</t>
    </rPh>
    <phoneticPr fontId="7"/>
  </si>
  <si>
    <t>MR52S-315139</t>
  </si>
  <si>
    <t>松本581く5526</t>
  </si>
  <si>
    <t>MR52S-314562</t>
  </si>
  <si>
    <t>松本301つ8858</t>
    <rPh sb="0" eb="2">
      <t>マツモト</t>
    </rPh>
    <phoneticPr fontId="7"/>
  </si>
  <si>
    <t>SKE-101810</t>
  </si>
  <si>
    <t>荘川（森）</t>
    <rPh sb="0" eb="2">
      <t>ショウカワ</t>
    </rPh>
    <phoneticPr fontId="7"/>
  </si>
  <si>
    <t>ヴェゼル</t>
  </si>
  <si>
    <t>飛騨300ま2764</t>
    <rPh sb="0" eb="2">
      <t>ヒダ</t>
    </rPh>
    <phoneticPr fontId="23"/>
  </si>
  <si>
    <t>キャブワゴン</t>
  </si>
  <si>
    <t>飛騨580け2500</t>
    <rPh sb="0" eb="2">
      <t>ヒダ</t>
    </rPh>
    <phoneticPr fontId="7"/>
  </si>
  <si>
    <t>MR52S-310701</t>
  </si>
  <si>
    <t>飛騨480え4264</t>
    <rPh sb="0" eb="2">
      <t>ヒダ</t>
    </rPh>
    <phoneticPr fontId="7"/>
  </si>
  <si>
    <t>DG16T-690875</t>
  </si>
  <si>
    <t>3BD-DG16T</t>
  </si>
  <si>
    <t>飛騨480え4265</t>
    <rPh sb="0" eb="2">
      <t>ヒダ</t>
    </rPh>
    <phoneticPr fontId="7"/>
  </si>
  <si>
    <t>DG16T-690888</t>
  </si>
  <si>
    <t>岐阜西部治山</t>
    <rPh sb="0" eb="2">
      <t>ギフ</t>
    </rPh>
    <rPh sb="2" eb="4">
      <t>セイブ</t>
    </rPh>
    <rPh sb="4" eb="6">
      <t>チサン</t>
    </rPh>
    <phoneticPr fontId="7"/>
  </si>
  <si>
    <t>西部（治）</t>
    <rPh sb="0" eb="2">
      <t>セイブ</t>
    </rPh>
    <rPh sb="3" eb="4">
      <t>オサム</t>
    </rPh>
    <phoneticPr fontId="7"/>
  </si>
  <si>
    <t>飛騨580て  715</t>
  </si>
  <si>
    <t>A210S-0018045</t>
  </si>
  <si>
    <t>飛騨300ち2458</t>
    <rPh sb="0" eb="2">
      <t>ヒダ</t>
    </rPh>
    <phoneticPr fontId="7"/>
  </si>
  <si>
    <t>SKE-101771</t>
  </si>
  <si>
    <t>-</t>
    <phoneticPr fontId="6"/>
  </si>
  <si>
    <t>本署（資活）</t>
    <rPh sb="0" eb="2">
      <t>ホンショ</t>
    </rPh>
    <rPh sb="3" eb="5">
      <t>シカツ</t>
    </rPh>
    <phoneticPr fontId="7"/>
  </si>
  <si>
    <t>岐阜504せ7597</t>
    <rPh sb="0" eb="2">
      <t>ギフ</t>
    </rPh>
    <phoneticPr fontId="7"/>
  </si>
  <si>
    <t>A210S-0018056</t>
  </si>
  <si>
    <t>岐阜303た1488</t>
    <rPh sb="0" eb="2">
      <t>ギフ</t>
    </rPh>
    <phoneticPr fontId="7"/>
  </si>
  <si>
    <t>SKE-102073</t>
  </si>
  <si>
    <t>豊橋581か6164</t>
    <rPh sb="0" eb="2">
      <t>トヨハシ</t>
    </rPh>
    <phoneticPr fontId="7"/>
  </si>
  <si>
    <t>DA17W-313032</t>
  </si>
  <si>
    <t>三日町（森）</t>
    <phoneticPr fontId="7"/>
  </si>
  <si>
    <t>夏厩（森）</t>
    <rPh sb="3" eb="4">
      <t>モリ</t>
    </rPh>
    <phoneticPr fontId="6"/>
  </si>
  <si>
    <t>岐阜署</t>
  </si>
  <si>
    <t>岐阜森林</t>
  </si>
  <si>
    <t>台</t>
    <rPh sb="0" eb="1">
      <t>ダイ</t>
    </rPh>
    <phoneticPr fontId="6"/>
  </si>
  <si>
    <t>乗用自動車</t>
    <rPh sb="0" eb="2">
      <t>ジョウヨウ</t>
    </rPh>
    <rPh sb="2" eb="5">
      <t>ジドウシャ</t>
    </rPh>
    <phoneticPr fontId="6"/>
  </si>
  <si>
    <t>定期点検
整備1式</t>
    <rPh sb="0" eb="2">
      <t>テイキ</t>
    </rPh>
    <rPh sb="2" eb="4">
      <t>テンケン</t>
    </rPh>
    <rPh sb="5" eb="7">
      <t>セイビ</t>
    </rPh>
    <rPh sb="8" eb="9">
      <t>シキ</t>
    </rPh>
    <phoneticPr fontId="6"/>
  </si>
  <si>
    <t>６ヶ月定期点検整備、車両陸送を含む</t>
  </si>
  <si>
    <t>項　　目</t>
    <rPh sb="0" eb="1">
      <t>コウ</t>
    </rPh>
    <rPh sb="3" eb="4">
      <t>メ</t>
    </rPh>
    <phoneticPr fontId="6"/>
  </si>
  <si>
    <t>数量　　　　　　　　　　Ａ</t>
    <rPh sb="0" eb="2">
      <t>スウリョウ</t>
    </rPh>
    <phoneticPr fontId="6"/>
  </si>
  <si>
    <t>単位</t>
    <rPh sb="0" eb="2">
      <t>タンイ</t>
    </rPh>
    <phoneticPr fontId="6"/>
  </si>
  <si>
    <t>単　価
B
（円）</t>
    <rPh sb="0" eb="1">
      <t>タン</t>
    </rPh>
    <rPh sb="2" eb="3">
      <t>アタイ</t>
    </rPh>
    <rPh sb="7" eb="8">
      <t>エン</t>
    </rPh>
    <phoneticPr fontId="6"/>
  </si>
  <si>
    <t>金額
A×B
（円）</t>
    <rPh sb="0" eb="2">
      <t>キンガク</t>
    </rPh>
    <rPh sb="8" eb="9">
      <t>エン</t>
    </rPh>
    <phoneticPr fontId="6"/>
  </si>
  <si>
    <t>自動車重量税
　　　　　　　※</t>
    <rPh sb="0" eb="3">
      <t>ジドウシャ</t>
    </rPh>
    <rPh sb="3" eb="6">
      <t>ジュウリョウゼイ</t>
    </rPh>
    <phoneticPr fontId="6"/>
  </si>
  <si>
    <t>エコカー減免適用</t>
    <rPh sb="4" eb="6">
      <t>ゲンメン</t>
    </rPh>
    <rPh sb="6" eb="8">
      <t>テキヨウ</t>
    </rPh>
    <phoneticPr fontId="6"/>
  </si>
  <si>
    <t>免税</t>
    <rPh sb="0" eb="2">
      <t>メンゼイ</t>
    </rPh>
    <phoneticPr fontId="6"/>
  </si>
  <si>
    <t>エコカー減免適用なし</t>
    <rPh sb="4" eb="6">
      <t>ゲンメン</t>
    </rPh>
    <rPh sb="6" eb="8">
      <t>テキヨウ</t>
    </rPh>
    <phoneticPr fontId="6"/>
  </si>
  <si>
    <t>エコカー</t>
  </si>
  <si>
    <t>エコカー以外１３年未満</t>
    <rPh sb="4" eb="6">
      <t>イガイ</t>
    </rPh>
    <rPh sb="8" eb="9">
      <t>ネン</t>
    </rPh>
    <rPh sb="9" eb="11">
      <t>ミマン</t>
    </rPh>
    <phoneticPr fontId="6"/>
  </si>
  <si>
    <t>エコカー以外１３年経過</t>
    <rPh sb="4" eb="6">
      <t>イガイ</t>
    </rPh>
    <rPh sb="8" eb="9">
      <t>ネン</t>
    </rPh>
    <rPh sb="9" eb="11">
      <t>ケイカ</t>
    </rPh>
    <phoneticPr fontId="6"/>
  </si>
  <si>
    <t>エコカー以外１８年経過</t>
    <rPh sb="4" eb="6">
      <t>イガイ</t>
    </rPh>
    <rPh sb="8" eb="9">
      <t>ネン</t>
    </rPh>
    <rPh sb="9" eb="11">
      <t>ケイカ</t>
    </rPh>
    <phoneticPr fontId="6"/>
  </si>
  <si>
    <t>乗用自動車（２年自家用）
車両重量１．５トンを超え２トン以下</t>
    <rPh sb="2" eb="4">
      <t>ジドウ</t>
    </rPh>
    <rPh sb="4" eb="5">
      <t>シャ</t>
    </rPh>
    <rPh sb="13" eb="15">
      <t>シャリョウ</t>
    </rPh>
    <rPh sb="15" eb="17">
      <t>ジュウリョウ</t>
    </rPh>
    <rPh sb="23" eb="24">
      <t>コ</t>
    </rPh>
    <rPh sb="28" eb="30">
      <t>イカ</t>
    </rPh>
    <phoneticPr fontId="6"/>
  </si>
  <si>
    <t>検査対象軽自動車（２年自家用）</t>
    <rPh sb="0" eb="2">
      <t>ケンサ</t>
    </rPh>
    <rPh sb="2" eb="4">
      <t>タイショウ</t>
    </rPh>
    <rPh sb="4" eb="8">
      <t>ケイジドウシャ</t>
    </rPh>
    <rPh sb="10" eb="11">
      <t>ネン</t>
    </rPh>
    <rPh sb="11" eb="14">
      <t>ジカヨウ</t>
    </rPh>
    <phoneticPr fontId="6"/>
  </si>
  <si>
    <t>自賠責保険料
　　　　　　　※</t>
    <rPh sb="0" eb="3">
      <t>ジバイセキ</t>
    </rPh>
    <rPh sb="3" eb="5">
      <t>ホケン</t>
    </rPh>
    <rPh sb="5" eb="6">
      <t>リョウ</t>
    </rPh>
    <phoneticPr fontId="6"/>
  </si>
  <si>
    <t>乗用自動車（自家用）　本土　２４ヶ月</t>
    <rPh sb="0" eb="2">
      <t>ジョウヨウ</t>
    </rPh>
    <rPh sb="2" eb="5">
      <t>ジドウシャ</t>
    </rPh>
    <rPh sb="6" eb="9">
      <t>ジカヨウ</t>
    </rPh>
    <rPh sb="11" eb="13">
      <t>ホンド</t>
    </rPh>
    <rPh sb="17" eb="18">
      <t>ゲツ</t>
    </rPh>
    <phoneticPr fontId="6"/>
  </si>
  <si>
    <t>小型貨物自動車（自家用）　本土　１２ヶ月</t>
    <rPh sb="0" eb="2">
      <t>コガタ</t>
    </rPh>
    <rPh sb="2" eb="4">
      <t>カモツ</t>
    </rPh>
    <rPh sb="4" eb="7">
      <t>ジドウシャ</t>
    </rPh>
    <rPh sb="8" eb="11">
      <t>ジカヨウ</t>
    </rPh>
    <rPh sb="13" eb="15">
      <t>ホンド</t>
    </rPh>
    <rPh sb="19" eb="20">
      <t>ゲツ</t>
    </rPh>
    <phoneticPr fontId="6"/>
  </si>
  <si>
    <t>検査対象軽自動車（自家用）　本土　２４ヶ月</t>
    <rPh sb="0" eb="2">
      <t>ケンサ</t>
    </rPh>
    <rPh sb="2" eb="4">
      <t>タイショウ</t>
    </rPh>
    <rPh sb="4" eb="8">
      <t>ケイジドウシャ</t>
    </rPh>
    <rPh sb="9" eb="12">
      <t>ジカヨウ</t>
    </rPh>
    <rPh sb="14" eb="16">
      <t>ホンド</t>
    </rPh>
    <rPh sb="20" eb="21">
      <t>ゲツ</t>
    </rPh>
    <phoneticPr fontId="6"/>
  </si>
  <si>
    <t>小   計・・・・①　　（非課税分）</t>
    <rPh sb="0" eb="1">
      <t>ショウ</t>
    </rPh>
    <rPh sb="4" eb="5">
      <t>ケイ</t>
    </rPh>
    <rPh sb="13" eb="16">
      <t>ヒカゼイ</t>
    </rPh>
    <rPh sb="16" eb="17">
      <t>ブン</t>
    </rPh>
    <phoneticPr fontId="6"/>
  </si>
  <si>
    <t>※法律等により定められている金額に変更が生じた時は、契約期間中であっても、その適用時期に応じて改定する。</t>
    <rPh sb="1" eb="3">
      <t>ホウリツ</t>
    </rPh>
    <rPh sb="3" eb="4">
      <t>トウ</t>
    </rPh>
    <rPh sb="14" eb="16">
      <t>キンガク</t>
    </rPh>
    <rPh sb="17" eb="19">
      <t>ヘンコウ</t>
    </rPh>
    <rPh sb="20" eb="21">
      <t>ショウ</t>
    </rPh>
    <rPh sb="23" eb="24">
      <t>トキ</t>
    </rPh>
    <rPh sb="26" eb="28">
      <t>ケイヤク</t>
    </rPh>
    <rPh sb="28" eb="30">
      <t>キカン</t>
    </rPh>
    <rPh sb="30" eb="31">
      <t>チュウ</t>
    </rPh>
    <rPh sb="39" eb="41">
      <t>テキヨウ</t>
    </rPh>
    <rPh sb="41" eb="43">
      <t>ジキ</t>
    </rPh>
    <rPh sb="44" eb="45">
      <t>オウ</t>
    </rPh>
    <rPh sb="47" eb="49">
      <t>カイテイ</t>
    </rPh>
    <phoneticPr fontId="6"/>
  </si>
  <si>
    <t>式</t>
    <rPh sb="0" eb="1">
      <t>シキ</t>
    </rPh>
    <phoneticPr fontId="6"/>
  </si>
  <si>
    <t>臨時点検1式</t>
    <rPh sb="0" eb="2">
      <t>リンジ</t>
    </rPh>
    <rPh sb="2" eb="4">
      <t>テンケン</t>
    </rPh>
    <rPh sb="5" eb="6">
      <t>シキ</t>
    </rPh>
    <phoneticPr fontId="5"/>
  </si>
  <si>
    <t>エンジンオイル及び
オイルエレメント交換</t>
  </si>
  <si>
    <t>部品代、工賃を含む。
※持込又は、車検及び点検時に行う場合</t>
    <rPh sb="12" eb="14">
      <t>モチコミ</t>
    </rPh>
    <rPh sb="14" eb="15">
      <t>マタ</t>
    </rPh>
    <rPh sb="17" eb="19">
      <t>シャケン</t>
    </rPh>
    <rPh sb="19" eb="20">
      <t>オヨ</t>
    </rPh>
    <rPh sb="21" eb="23">
      <t>テンケン</t>
    </rPh>
    <rPh sb="23" eb="24">
      <t>ジ</t>
    </rPh>
    <rPh sb="25" eb="26">
      <t>オコナ</t>
    </rPh>
    <rPh sb="27" eb="29">
      <t>バアイ</t>
    </rPh>
    <phoneticPr fontId="6"/>
  </si>
  <si>
    <t>エンジンオイル交換</t>
    <rPh sb="7" eb="9">
      <t>コウカン</t>
    </rPh>
    <phoneticPr fontId="5"/>
  </si>
  <si>
    <t>小   計・・・・②　　（課税分）</t>
    <rPh sb="0" eb="1">
      <t>ショウ</t>
    </rPh>
    <rPh sb="4" eb="5">
      <t>ケイ</t>
    </rPh>
    <rPh sb="13" eb="15">
      <t>カゼイ</t>
    </rPh>
    <rPh sb="15" eb="16">
      <t>ブン</t>
    </rPh>
    <phoneticPr fontId="6"/>
  </si>
  <si>
    <t>消費税（10％）※・・・・③　　　　　　　　</t>
    <rPh sb="0" eb="3">
      <t>ショウヒゼイ</t>
    </rPh>
    <phoneticPr fontId="6"/>
  </si>
  <si>
    <t>合   計　（①＋②＋③）　　　</t>
    <rPh sb="0" eb="1">
      <t>ゴウ</t>
    </rPh>
    <rPh sb="4" eb="5">
      <t>ケイ</t>
    </rPh>
    <phoneticPr fontId="6"/>
  </si>
  <si>
    <t>※継続検査、点検、交換の単価はすべて入力してください。</t>
    <rPh sb="6" eb="8">
      <t>テンケン</t>
    </rPh>
    <rPh sb="9" eb="11">
      <t>コウカン</t>
    </rPh>
    <rPh sb="12" eb="14">
      <t>タンカ</t>
    </rPh>
    <rPh sb="18" eb="20">
      <t>ニュウリョク</t>
    </rPh>
    <phoneticPr fontId="6"/>
  </si>
  <si>
    <t>臨時点検、車両陸送を含む</t>
    <rPh sb="0" eb="2">
      <t>リンジ</t>
    </rPh>
    <rPh sb="2" eb="4">
      <t>テンケン</t>
    </rPh>
    <phoneticPr fontId="6"/>
  </si>
  <si>
    <t>部品代、工賃、車両陸送を含む。
※車検及び点検を含まない場合</t>
    <rPh sb="9" eb="11">
      <t>リクソウ</t>
    </rPh>
    <rPh sb="17" eb="19">
      <t>シャケン</t>
    </rPh>
    <rPh sb="19" eb="20">
      <t>オヨ</t>
    </rPh>
    <rPh sb="21" eb="23">
      <t>テンケン</t>
    </rPh>
    <rPh sb="24" eb="25">
      <t>フク</t>
    </rPh>
    <rPh sb="28" eb="30">
      <t>バアイ</t>
    </rPh>
    <phoneticPr fontId="6"/>
  </si>
  <si>
    <t>見　　　積　　　書</t>
    <rPh sb="0" eb="1">
      <t>ミ</t>
    </rPh>
    <rPh sb="4" eb="5">
      <t>ツ</t>
    </rPh>
    <phoneticPr fontId="6"/>
  </si>
  <si>
    <t>　　　</t>
  </si>
  <si>
    <t>入札金額</t>
    <rPh sb="0" eb="2">
      <t>ニュウサツ</t>
    </rPh>
    <rPh sb="2" eb="4">
      <t>キンガク</t>
    </rPh>
    <phoneticPr fontId="6"/>
  </si>
  <si>
    <t>物件の名称：</t>
    <rPh sb="0" eb="2">
      <t>ブッケン</t>
    </rPh>
    <rPh sb="3" eb="5">
      <t>メイショウ</t>
    </rPh>
    <phoneticPr fontId="6"/>
  </si>
  <si>
    <t>見積金額</t>
    <rPh sb="0" eb="2">
      <t>ミツ</t>
    </rPh>
    <rPh sb="2" eb="4">
      <t>キンガク</t>
    </rPh>
    <phoneticPr fontId="6"/>
  </si>
  <si>
    <t>億</t>
    <rPh sb="0" eb="1">
      <t>オク</t>
    </rPh>
    <phoneticPr fontId="6"/>
  </si>
  <si>
    <t>千万</t>
    <rPh sb="0" eb="2">
      <t>センマン</t>
    </rPh>
    <phoneticPr fontId="6"/>
  </si>
  <si>
    <t>百万</t>
    <rPh sb="0" eb="2">
      <t>ヒャクマン</t>
    </rPh>
    <phoneticPr fontId="6"/>
  </si>
  <si>
    <t>十万</t>
    <rPh sb="0" eb="2">
      <t>ジュウマン</t>
    </rPh>
    <phoneticPr fontId="6"/>
  </si>
  <si>
    <t>万</t>
    <rPh sb="0" eb="1">
      <t>マン</t>
    </rPh>
    <phoneticPr fontId="6"/>
  </si>
  <si>
    <t>千</t>
    <rPh sb="0" eb="1">
      <t>セン</t>
    </rPh>
    <phoneticPr fontId="6"/>
  </si>
  <si>
    <t>百</t>
    <rPh sb="0" eb="1">
      <t>ヒャク</t>
    </rPh>
    <phoneticPr fontId="6"/>
  </si>
  <si>
    <t>十</t>
    <rPh sb="0" eb="1">
      <t>ジュウ</t>
    </rPh>
    <phoneticPr fontId="6"/>
  </si>
  <si>
    <t>円</t>
    <rPh sb="0" eb="1">
      <t>エン</t>
    </rPh>
    <phoneticPr fontId="6"/>
  </si>
  <si>
    <t>＊金額の先頭へ￥マークを記載すること。</t>
    <phoneticPr fontId="6"/>
  </si>
  <si>
    <t>第　２－３　号</t>
    <phoneticPr fontId="6"/>
  </si>
  <si>
    <t>官用自動車点検等業務（飯山地域）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3">
      <t>イイヤマ</t>
    </rPh>
    <rPh sb="13" eb="15">
      <t>チイキ</t>
    </rPh>
    <phoneticPr fontId="6"/>
  </si>
  <si>
    <t>総価額項目別単価は、別紙内訳書のとおり</t>
    <phoneticPr fontId="6"/>
  </si>
  <si>
    <t>第　２－４　号</t>
    <phoneticPr fontId="6"/>
  </si>
  <si>
    <t>官用自動車点検等業務（長野地域）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3">
      <t>ナガノ</t>
    </rPh>
    <rPh sb="13" eb="15">
      <t>チイキ</t>
    </rPh>
    <phoneticPr fontId="6"/>
  </si>
  <si>
    <t>第　３－２　号</t>
    <phoneticPr fontId="6"/>
  </si>
  <si>
    <t>官用自動車点検等業務（中信地域）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3">
      <t>チュウシン</t>
    </rPh>
    <rPh sb="13" eb="15">
      <t>チイキ</t>
    </rPh>
    <phoneticPr fontId="6"/>
  </si>
  <si>
    <t>　上記金額で見積依頼並びに中部森林管理局随意契約見積心得、契約条項、仕様書、 その他関係事項一切を承諾のうえ見積いたします。</t>
    <rPh sb="6" eb="8">
      <t>ミツ</t>
    </rPh>
    <rPh sb="8" eb="10">
      <t>イライ</t>
    </rPh>
    <rPh sb="10" eb="11">
      <t>ナラ</t>
    </rPh>
    <rPh sb="13" eb="15">
      <t>チュウブ</t>
    </rPh>
    <rPh sb="15" eb="17">
      <t>シンリン</t>
    </rPh>
    <rPh sb="17" eb="20">
      <t>カンリキョク</t>
    </rPh>
    <rPh sb="20" eb="22">
      <t>ズイイ</t>
    </rPh>
    <rPh sb="22" eb="24">
      <t>ケイヤク</t>
    </rPh>
    <rPh sb="24" eb="26">
      <t>ミツ</t>
    </rPh>
    <rPh sb="26" eb="28">
      <t>ココロエ</t>
    </rPh>
    <rPh sb="54" eb="56">
      <t>ミツ</t>
    </rPh>
    <phoneticPr fontId="6"/>
  </si>
  <si>
    <t>第　４－２　号</t>
    <phoneticPr fontId="6"/>
  </si>
  <si>
    <t>官用自動車点検等業務（東信地域）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3">
      <t>トウシン</t>
    </rPh>
    <rPh sb="13" eb="15">
      <t>チイキ</t>
    </rPh>
    <phoneticPr fontId="6"/>
  </si>
  <si>
    <t>第　５－２　号</t>
    <phoneticPr fontId="6"/>
  </si>
  <si>
    <t>官用自動車点検等業務（伊那地域）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3">
      <t>イナ</t>
    </rPh>
    <rPh sb="13" eb="15">
      <t>チイキ</t>
    </rPh>
    <phoneticPr fontId="6"/>
  </si>
  <si>
    <t>第　５－３　号</t>
    <phoneticPr fontId="6"/>
  </si>
  <si>
    <t>官用自動車点検等業務（飯田地域）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3">
      <t>イイダ</t>
    </rPh>
    <rPh sb="13" eb="15">
      <t>チイキ</t>
    </rPh>
    <phoneticPr fontId="6"/>
  </si>
  <si>
    <t>令和　　年　　月　　日</t>
    <rPh sb="0" eb="2">
      <t>レイワ</t>
    </rPh>
    <phoneticPr fontId="6"/>
  </si>
  <si>
    <t>第　７　号</t>
    <phoneticPr fontId="6"/>
  </si>
  <si>
    <t>官用自動車点検等業務（飛騨地域）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3">
      <t>ヒダ</t>
    </rPh>
    <rPh sb="13" eb="15">
      <t>チイキ</t>
    </rPh>
    <phoneticPr fontId="6"/>
  </si>
  <si>
    <t>第　８　号</t>
    <phoneticPr fontId="6"/>
  </si>
  <si>
    <t>官用自動車点検等業務（岐阜地域）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3">
      <t>ギフ</t>
    </rPh>
    <rPh sb="13" eb="15">
      <t>チイキ</t>
    </rPh>
    <phoneticPr fontId="6"/>
  </si>
  <si>
    <t>第　９　号</t>
    <phoneticPr fontId="6"/>
  </si>
  <si>
    <t>官用自動車点検等業務（東濃地域）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3">
      <t>トウノウ</t>
    </rPh>
    <rPh sb="13" eb="15">
      <t>チイキ</t>
    </rPh>
    <phoneticPr fontId="6"/>
  </si>
  <si>
    <t>第　１０　号</t>
    <phoneticPr fontId="6"/>
  </si>
  <si>
    <t>官用自動車点検等業務（東三河地域）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1" eb="12">
      <t>ヒガシ</t>
    </rPh>
    <rPh sb="12" eb="14">
      <t>ミカワ</t>
    </rPh>
    <rPh sb="14" eb="16">
      <t>チイキ</t>
    </rPh>
    <phoneticPr fontId="6"/>
  </si>
  <si>
    <t>第　○　号</t>
    <phoneticPr fontId="6"/>
  </si>
  <si>
    <t>官用自動車点検等業務（○○地域）</t>
    <rPh sb="0" eb="2">
      <t>カンヨウ</t>
    </rPh>
    <rPh sb="2" eb="5">
      <t>ジドウシャ</t>
    </rPh>
    <rPh sb="5" eb="7">
      <t>テンケン</t>
    </rPh>
    <rPh sb="7" eb="8">
      <t>トウ</t>
    </rPh>
    <rPh sb="8" eb="10">
      <t>ギョウム</t>
    </rPh>
    <rPh sb="13" eb="15">
      <t>チイキ</t>
    </rPh>
    <phoneticPr fontId="6"/>
  </si>
  <si>
    <t xml:space="preserve">             所　在　地</t>
  </si>
  <si>
    <t>所　在　地</t>
    <phoneticPr fontId="6"/>
  </si>
  <si>
    <t>会　社　名</t>
    <phoneticPr fontId="6"/>
  </si>
  <si>
    <t>代表者氏名</t>
    <phoneticPr fontId="6"/>
  </si>
  <si>
    <t>代　理　人</t>
    <phoneticPr fontId="6"/>
  </si>
  <si>
    <t>（押印を省略する場合は必ず記載すること）</t>
    <rPh sb="1" eb="3">
      <t>オウイン</t>
    </rPh>
    <rPh sb="4" eb="6">
      <t>ショウリャク</t>
    </rPh>
    <rPh sb="8" eb="10">
      <t>バアイ</t>
    </rPh>
    <rPh sb="11" eb="12">
      <t>カナラ</t>
    </rPh>
    <rPh sb="13" eb="15">
      <t>キサイ</t>
    </rPh>
    <phoneticPr fontId="6"/>
  </si>
  <si>
    <t>　会社名および部署名：</t>
    <rPh sb="1" eb="4">
      <t>カイシャメイ</t>
    </rPh>
    <rPh sb="7" eb="10">
      <t>ブショメイ</t>
    </rPh>
    <phoneticPr fontId="6"/>
  </si>
  <si>
    <t>　本件責任者（氏名）：</t>
    <rPh sb="1" eb="3">
      <t>ホンケン</t>
    </rPh>
    <rPh sb="3" eb="6">
      <t>セキニンシャ</t>
    </rPh>
    <rPh sb="7" eb="9">
      <t>シメイ</t>
    </rPh>
    <phoneticPr fontId="6"/>
  </si>
  <si>
    <t>　担　当　者　（氏名）：</t>
    <rPh sb="1" eb="2">
      <t>タン</t>
    </rPh>
    <rPh sb="3" eb="4">
      <t>トウ</t>
    </rPh>
    <rPh sb="5" eb="6">
      <t>モノ</t>
    </rPh>
    <rPh sb="8" eb="10">
      <t>シメイ</t>
    </rPh>
    <phoneticPr fontId="6"/>
  </si>
  <si>
    <t>　連絡先１：</t>
    <rPh sb="1" eb="4">
      <t>レンラクサキ</t>
    </rPh>
    <phoneticPr fontId="6"/>
  </si>
  <si>
    <t>　連絡先２：</t>
    <rPh sb="1" eb="4">
      <t>レンラクサキ</t>
    </rPh>
    <phoneticPr fontId="6"/>
  </si>
  <si>
    <t xml:space="preserve">             分任支出負担行為担当官</t>
    <rPh sb="13" eb="15">
      <t>ブンニン</t>
    </rPh>
    <rPh sb="15" eb="17">
      <t>シシュツ</t>
    </rPh>
    <phoneticPr fontId="6"/>
  </si>
  <si>
    <t>中部森林管理局</t>
    <phoneticPr fontId="6"/>
  </si>
  <si>
    <t>（案６）</t>
    <rPh sb="1" eb="2">
      <t>アン</t>
    </rPh>
    <phoneticPr fontId="6"/>
  </si>
  <si>
    <t>別紙</t>
    <rPh sb="0" eb="2">
      <t>ベッシ</t>
    </rPh>
    <phoneticPr fontId="6"/>
  </si>
  <si>
    <t xml:space="preserve"> 見積金額内訳書</t>
    <rPh sb="1" eb="5">
      <t>ミツモリキンガク</t>
    </rPh>
    <rPh sb="5" eb="8">
      <t>ウチワケショ</t>
    </rPh>
    <phoneticPr fontId="6"/>
  </si>
  <si>
    <t>入札書記載金額　（①＋②）　　　</t>
    <rPh sb="0" eb="3">
      <t>ニュウサツショ</t>
    </rPh>
    <rPh sb="3" eb="5">
      <t>キサイ</t>
    </rPh>
    <rPh sb="5" eb="7">
      <t>キンガク</t>
    </rPh>
    <phoneticPr fontId="6"/>
  </si>
  <si>
    <t>車検時定期点検整備、OBD検査、保安検査確認、継続検査代行、エンジン及び下回りスチーム洗浄、下回り塗装、車内及び外回り清掃、車両陸送を含む</t>
    <rPh sb="7" eb="9">
      <t>セイビ</t>
    </rPh>
    <rPh sb="13" eb="15">
      <t>ケンサ</t>
    </rPh>
    <rPh sb="18" eb="20">
      <t>ケンサ</t>
    </rPh>
    <rPh sb="23" eb="25">
      <t>ケイゾク</t>
    </rPh>
    <rPh sb="25" eb="27">
      <t>ケンサ</t>
    </rPh>
    <rPh sb="27" eb="29">
      <t>ダイコウ</t>
    </rPh>
    <rPh sb="67" eb="68">
      <t>フク</t>
    </rPh>
    <phoneticPr fontId="6"/>
  </si>
  <si>
    <r>
      <t xml:space="preserve">継続検査
（車検）1式
</t>
    </r>
    <r>
      <rPr>
        <sz val="6"/>
        <rFont val="ＭＳ Ｐゴシック"/>
        <family val="3"/>
        <charset val="128"/>
      </rPr>
      <t>※令和３年１０月１日以降の新型車に適用</t>
    </r>
    <rPh sb="0" eb="2">
      <t>ケイゾク</t>
    </rPh>
    <rPh sb="2" eb="4">
      <t>ケンサ</t>
    </rPh>
    <rPh sb="6" eb="8">
      <t>シャケン</t>
    </rPh>
    <rPh sb="10" eb="11">
      <t>シキ</t>
    </rPh>
    <rPh sb="13" eb="15">
      <t>レイワ</t>
    </rPh>
    <rPh sb="16" eb="17">
      <t>ネン</t>
    </rPh>
    <rPh sb="19" eb="20">
      <t>ガツ</t>
    </rPh>
    <rPh sb="21" eb="22">
      <t>ニチ</t>
    </rPh>
    <rPh sb="22" eb="24">
      <t>イコウ</t>
    </rPh>
    <rPh sb="25" eb="28">
      <t>シンガタシャ</t>
    </rPh>
    <rPh sb="29" eb="31">
      <t>テキヨウ</t>
    </rPh>
    <phoneticPr fontId="6"/>
  </si>
  <si>
    <t>車検時定期点検整備、OBD点検、保安検査確認、継続検査代行、エンジン及び下回りスチーム洗浄、下回り塗装、車内及び外回り清掃、車両陸送を含む</t>
    <rPh sb="7" eb="9">
      <t>セイビ</t>
    </rPh>
    <rPh sb="13" eb="15">
      <t>テンケン</t>
    </rPh>
    <rPh sb="18" eb="20">
      <t>ケンサ</t>
    </rPh>
    <rPh sb="23" eb="25">
      <t>ケイゾク</t>
    </rPh>
    <rPh sb="25" eb="27">
      <t>ケンサ</t>
    </rPh>
    <rPh sb="27" eb="29">
      <t>ダイコウ</t>
    </rPh>
    <rPh sb="67" eb="68">
      <t>フク</t>
    </rPh>
    <phoneticPr fontId="6"/>
  </si>
  <si>
    <r>
      <t xml:space="preserve">継続検査
（車検）1式
</t>
    </r>
    <r>
      <rPr>
        <sz val="6"/>
        <rFont val="ＭＳ Ｐゴシック"/>
        <family val="3"/>
        <charset val="128"/>
      </rPr>
      <t>※上記以外に適用</t>
    </r>
    <rPh sb="0" eb="2">
      <t>ケイゾク</t>
    </rPh>
    <rPh sb="2" eb="4">
      <t>ケンサ</t>
    </rPh>
    <rPh sb="6" eb="8">
      <t>シャケン</t>
    </rPh>
    <rPh sb="10" eb="11">
      <t>シキ</t>
    </rPh>
    <rPh sb="13" eb="15">
      <t>ジョウキ</t>
    </rPh>
    <rPh sb="15" eb="17">
      <t>イガイ</t>
    </rPh>
    <rPh sb="18" eb="20">
      <t>テキヨウ</t>
    </rPh>
    <phoneticPr fontId="6"/>
  </si>
  <si>
    <t>１２ヶ月定期点検整備、OBD点検、車両陸送を含む</t>
    <rPh sb="3" eb="4">
      <t>ゲツ</t>
    </rPh>
    <rPh sb="4" eb="6">
      <t>テイキ</t>
    </rPh>
    <rPh sb="6" eb="8">
      <t>テンケン</t>
    </rPh>
    <rPh sb="8" eb="10">
      <t>セイビ</t>
    </rPh>
    <rPh sb="14" eb="16">
      <t>テンケン</t>
    </rPh>
    <rPh sb="22" eb="23">
      <t>フク</t>
    </rPh>
    <phoneticPr fontId="6"/>
  </si>
  <si>
    <t>官用自動車点検等業務（中信地域）</t>
    <rPh sb="0" eb="5">
      <t>カンヨウジドウシャ</t>
    </rPh>
    <rPh sb="5" eb="8">
      <t>テンケントウ</t>
    </rPh>
    <rPh sb="8" eb="10">
      <t>ギョウム</t>
    </rPh>
    <rPh sb="11" eb="13">
      <t>チュウシン</t>
    </rPh>
    <rPh sb="13" eb="15">
      <t>チイキ</t>
    </rPh>
    <phoneticPr fontId="6"/>
  </si>
  <si>
    <t>乗用自動車（２年自家用）
車両重量１トンを超え１．５トン以下</t>
    <rPh sb="0" eb="2">
      <t>ジョウヨウ</t>
    </rPh>
    <rPh sb="2" eb="4">
      <t>ジドウ</t>
    </rPh>
    <rPh sb="4" eb="5">
      <t>シャ</t>
    </rPh>
    <rPh sb="7" eb="8">
      <t>ネン</t>
    </rPh>
    <rPh sb="8" eb="11">
      <t>ジカヨウ</t>
    </rPh>
    <rPh sb="13" eb="15">
      <t>シャリョウ</t>
    </rPh>
    <rPh sb="15" eb="17">
      <t>ジュウリョウ</t>
    </rPh>
    <rPh sb="20" eb="22">
      <t>イカ</t>
    </rPh>
    <phoneticPr fontId="6"/>
  </si>
  <si>
    <t>乗用自動車（２年自家用）
車両重量１トン以下</t>
    <rPh sb="0" eb="2">
      <t>ジョウヨウ</t>
    </rPh>
    <rPh sb="2" eb="4">
      <t>ジドウ</t>
    </rPh>
    <rPh sb="4" eb="5">
      <t>シャ</t>
    </rPh>
    <rPh sb="7" eb="8">
      <t>ネン</t>
    </rPh>
    <rPh sb="8" eb="11">
      <t>ジカヨウ</t>
    </rPh>
    <rPh sb="13" eb="15">
      <t>シャリョウ</t>
    </rPh>
    <rPh sb="15" eb="17">
      <t>ジュウリョウ</t>
    </rPh>
    <phoneticPr fontId="6"/>
  </si>
  <si>
    <t>中信森林管理署長　髙塚 慎司　殿</t>
    <rPh sb="9" eb="11">
      <t>タカツカ</t>
    </rPh>
    <rPh sb="12" eb="14">
      <t>シンジ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</si>
</sst>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#,##0.00_ "/>
    <numFmt numFmtId="177" formatCode="[$-411]ge\.mm\.dd;@"/>
    <numFmt numFmtId="178" formatCode="&quot;合&quot;&quot;計&quot;#,##0&quot;台&quot;"/>
    <numFmt numFmtId="179" formatCode="0_);[Red]\(0\)"/>
    <numFmt numFmtId="180" formatCode="#,##0_ "/>
    <numFmt numFmtId="181" formatCode="_(&quot;$&quot;* #,##0_);_(&quot;$&quot;* \(#,##0\);_(&quot;$&quot;* &quot;-&quot;_);_(@_)"/>
    <numFmt numFmtId="182" formatCode="#,##0;\-#,##0;&quot;-&quot;"/>
  </numFmts>
  <fonts count="6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008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Arial"/>
      <family val="2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6"/>
      <name val="ＦＡ 丸ゴシックＭ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ヒラギノ角ゴ ProN W3"/>
      <family val="2"/>
    </font>
    <font>
      <u/>
      <sz val="11"/>
      <color theme="10"/>
      <name val="ＭＳ Ｐゴシック"/>
      <family val="3"/>
      <charset val="128"/>
    </font>
    <font>
      <u/>
      <sz val="7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rgb="FFCCFFCC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507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8" fillId="26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" fillId="0" borderId="0"/>
    <xf numFmtId="0" fontId="25" fillId="0" borderId="0"/>
    <xf numFmtId="0" fontId="4" fillId="0" borderId="0"/>
    <xf numFmtId="0" fontId="49" fillId="0" borderId="0">
      <alignment vertical="center"/>
    </xf>
    <xf numFmtId="0" fontId="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/>
    <xf numFmtId="0" fontId="49" fillId="0" borderId="0">
      <alignment vertical="center"/>
    </xf>
    <xf numFmtId="0" fontId="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/>
    <xf numFmtId="0" fontId="4" fillId="0" borderId="0"/>
    <xf numFmtId="0" fontId="49" fillId="0" borderId="0">
      <alignment vertical="center"/>
    </xf>
    <xf numFmtId="0" fontId="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/>
    <xf numFmtId="0" fontId="25" fillId="0" borderId="0"/>
    <xf numFmtId="0" fontId="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" fillId="0" borderId="0">
      <alignment vertical="center"/>
    </xf>
    <xf numFmtId="0" fontId="43" fillId="40" borderId="0" applyNumberFormat="0" applyBorder="0" applyAlignment="0" applyProtection="0"/>
    <xf numFmtId="0" fontId="31" fillId="41" borderId="0" applyNumberFormat="0" applyBorder="0" applyAlignment="0" applyProtection="0"/>
    <xf numFmtId="0" fontId="46" fillId="0" borderId="0"/>
    <xf numFmtId="0" fontId="44" fillId="29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0" borderId="0">
      <alignment vertical="center"/>
    </xf>
    <xf numFmtId="38" fontId="5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82" fontId="58" fillId="0" borderId="0" applyFill="0" applyBorder="0" applyAlignment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181" fontId="53" fillId="0" borderId="0" applyFont="0" applyFill="0" applyBorder="0" applyAlignment="0" applyProtection="0"/>
    <xf numFmtId="0" fontId="59" fillId="0" borderId="53" applyNumberFormat="0" applyAlignment="0" applyProtection="0">
      <alignment horizontal="left" vertical="center"/>
    </xf>
    <xf numFmtId="0" fontId="59" fillId="0" borderId="13">
      <alignment horizontal="left" vertical="center"/>
    </xf>
    <xf numFmtId="0" fontId="60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0" fillId="33" borderId="54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27" fillId="35" borderId="55" applyNumberFormat="0" applyFont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5" fillId="39" borderId="5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7" fillId="0" borderId="58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6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34" fillId="0" borderId="61" applyNumberFormat="0" applyFill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0" fillId="39" borderId="6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2" fillId="12" borderId="57" applyNumberFormat="0" applyAlignment="0" applyProtection="0">
      <alignment vertical="center"/>
    </xf>
    <xf numFmtId="0" fontId="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4" fillId="0" borderId="0"/>
    <xf numFmtId="0" fontId="64" fillId="0" borderId="0"/>
    <xf numFmtId="0" fontId="61" fillId="0" borderId="0"/>
    <xf numFmtId="0" fontId="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56" fillId="0" borderId="0"/>
    <xf numFmtId="0" fontId="2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4" fillId="0" borderId="0">
      <alignment vertical="center"/>
    </xf>
    <xf numFmtId="0" fontId="45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1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45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4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2" fillId="0" borderId="0"/>
    <xf numFmtId="0" fontId="4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5" fillId="0" borderId="0"/>
    <xf numFmtId="0" fontId="4" fillId="0" borderId="0"/>
    <xf numFmtId="0" fontId="65" fillId="0" borderId="0">
      <alignment vertical="center"/>
    </xf>
    <xf numFmtId="0" fontId="25" fillId="0" borderId="0"/>
    <xf numFmtId="0" fontId="65" fillId="0" borderId="0">
      <alignment vertical="center"/>
    </xf>
    <xf numFmtId="0" fontId="6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/>
    <xf numFmtId="0" fontId="64" fillId="0" borderId="0">
      <alignment vertical="center"/>
    </xf>
    <xf numFmtId="0" fontId="64" fillId="0" borderId="0">
      <alignment vertical="center"/>
    </xf>
    <xf numFmtId="0" fontId="57" fillId="0" borderId="0"/>
    <xf numFmtId="0" fontId="4" fillId="0" borderId="0"/>
    <xf numFmtId="0" fontId="57" fillId="0" borderId="0"/>
    <xf numFmtId="0" fontId="54" fillId="0" borderId="0"/>
    <xf numFmtId="0" fontId="44" fillId="29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0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textRotation="255" shrinkToFit="1"/>
    </xf>
    <xf numFmtId="0" fontId="10" fillId="0" borderId="1" xfId="0" applyFont="1" applyBorder="1" applyAlignment="1">
      <alignment horizontal="center" vertical="top" textRotation="255" wrapText="1" indent="1"/>
    </xf>
    <xf numFmtId="0" fontId="10" fillId="0" borderId="2" xfId="0" applyFont="1" applyBorder="1" applyAlignment="1">
      <alignment horizontal="center" vertical="top" textRotation="255" wrapText="1" indent="1"/>
    </xf>
    <xf numFmtId="0" fontId="10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176" fontId="10" fillId="0" borderId="2" xfId="0" applyNumberFormat="1" applyFont="1" applyBorder="1" applyAlignment="1" applyProtection="1">
      <alignment horizontal="center" vertical="center" shrinkToFit="1"/>
      <protection locked="0"/>
    </xf>
    <xf numFmtId="177" fontId="10" fillId="0" borderId="2" xfId="0" applyNumberFormat="1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78" fontId="5" fillId="0" borderId="0" xfId="0" applyNumberFormat="1" applyFont="1" applyAlignment="1"/>
    <xf numFmtId="3" fontId="5" fillId="0" borderId="0" xfId="0" applyNumberFormat="1" applyFont="1" applyAlignment="1"/>
    <xf numFmtId="3" fontId="5" fillId="0" borderId="2" xfId="0" applyNumberFormat="1" applyFont="1" applyBorder="1" applyAlignment="1"/>
    <xf numFmtId="177" fontId="10" fillId="0" borderId="2" xfId="0" applyNumberFormat="1" applyFont="1" applyBorder="1" applyAlignment="1" applyProtection="1">
      <alignment vertical="center" shrinkToFit="1"/>
      <protection locked="0"/>
    </xf>
    <xf numFmtId="177" fontId="10" fillId="0" borderId="2" xfId="0" quotePrefix="1" applyNumberFormat="1" applyFont="1" applyBorder="1">
      <alignment vertical="center"/>
    </xf>
    <xf numFmtId="177" fontId="10" fillId="0" borderId="2" xfId="0" applyNumberFormat="1" applyFont="1" applyBorder="1">
      <alignment vertical="center"/>
    </xf>
    <xf numFmtId="3" fontId="11" fillId="0" borderId="1" xfId="0" applyNumberFormat="1" applyFont="1" applyBorder="1">
      <alignment vertical="center"/>
    </xf>
    <xf numFmtId="3" fontId="11" fillId="0" borderId="2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textRotation="255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 indent="2" shrinkToFit="1"/>
    </xf>
    <xf numFmtId="179" fontId="8" fillId="0" borderId="2" xfId="0" applyNumberFormat="1" applyFont="1" applyBorder="1" applyAlignment="1">
      <alignment horizontal="right" vertical="center" indent="2"/>
    </xf>
    <xf numFmtId="179" fontId="8" fillId="0" borderId="23" xfId="0" applyNumberFormat="1" applyFont="1" applyBorder="1" applyAlignment="1">
      <alignment horizontal="right" vertical="center" indent="2" shrinkToFit="1"/>
    </xf>
    <xf numFmtId="179" fontId="8" fillId="0" borderId="35" xfId="0" applyNumberFormat="1" applyFont="1" applyBorder="1" applyAlignment="1">
      <alignment horizontal="right" vertical="center" indent="2" shrinkToFit="1"/>
    </xf>
    <xf numFmtId="179" fontId="8" fillId="0" borderId="37" xfId="0" applyNumberFormat="1" applyFont="1" applyBorder="1" applyAlignment="1">
      <alignment horizontal="right" vertical="center" indent="2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79" fontId="8" fillId="0" borderId="49" xfId="0" applyNumberFormat="1" applyFont="1" applyBorder="1" applyAlignment="1">
      <alignment horizontal="right" vertical="center" indent="2"/>
    </xf>
    <xf numFmtId="0" fontId="8" fillId="0" borderId="42" xfId="0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13" fillId="0" borderId="43" xfId="0" applyFont="1" applyBorder="1" applyAlignment="1">
      <alignment vertical="center" shrinkToFit="1"/>
    </xf>
    <xf numFmtId="0" fontId="14" fillId="0" borderId="25" xfId="0" applyFont="1" applyBorder="1" applyAlignment="1">
      <alignment vertical="center" shrinkToFit="1"/>
    </xf>
    <xf numFmtId="0" fontId="5" fillId="2" borderId="41" xfId="0" applyFont="1" applyFill="1" applyBorder="1">
      <alignment vertical="center"/>
    </xf>
    <xf numFmtId="0" fontId="8" fillId="2" borderId="17" xfId="0" applyFont="1" applyFill="1" applyBorder="1" applyAlignment="1">
      <alignment horizontal="center" vertical="top" wrapText="1" shrinkToFit="1"/>
    </xf>
    <xf numFmtId="179" fontId="8" fillId="2" borderId="19" xfId="0" applyNumberFormat="1" applyFont="1" applyFill="1" applyBorder="1" applyAlignment="1">
      <alignment horizontal="right" vertical="center" indent="2" shrinkToFit="1"/>
    </xf>
    <xf numFmtId="179" fontId="8" fillId="2" borderId="24" xfId="0" applyNumberFormat="1" applyFont="1" applyFill="1" applyBorder="1" applyAlignment="1">
      <alignment horizontal="right" vertical="center" indent="2" shrinkToFit="1"/>
    </xf>
    <xf numFmtId="179" fontId="8" fillId="2" borderId="36" xfId="0" applyNumberFormat="1" applyFont="1" applyFill="1" applyBorder="1" applyAlignment="1">
      <alignment horizontal="right" vertical="center" indent="2" shrinkToFi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0" fillId="3" borderId="2" xfId="0" applyFont="1" applyFill="1" applyBorder="1" applyAlignment="1">
      <alignment vertical="center" shrinkToFit="1"/>
    </xf>
    <xf numFmtId="3" fontId="10" fillId="0" borderId="1" xfId="0" applyNumberFormat="1" applyFont="1" applyBorder="1">
      <alignment vertical="center"/>
    </xf>
    <xf numFmtId="3" fontId="10" fillId="0" borderId="2" xfId="0" applyNumberFormat="1" applyFont="1" applyBorder="1">
      <alignment vertical="center"/>
    </xf>
    <xf numFmtId="3" fontId="5" fillId="0" borderId="2" xfId="0" applyNumberFormat="1" applyFont="1" applyBorder="1" applyAlignment="1">
      <alignment shrinkToFit="1"/>
    </xf>
    <xf numFmtId="3" fontId="5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vertical="top" textRotation="255" wrapText="1" indent="1"/>
    </xf>
    <xf numFmtId="0" fontId="5" fillId="0" borderId="2" xfId="0" applyFont="1" applyBorder="1" applyAlignment="1">
      <alignment vertical="top" textRotation="255" wrapText="1" indent="1"/>
    </xf>
    <xf numFmtId="0" fontId="10" fillId="0" borderId="2" xfId="0" applyFont="1" applyBorder="1" applyAlignment="1">
      <alignment horizontal="right" vertical="center"/>
    </xf>
    <xf numFmtId="0" fontId="15" fillId="0" borderId="2" xfId="2" applyFont="1" applyBorder="1" applyAlignment="1">
      <alignment vertical="center" shrinkToFit="1"/>
    </xf>
    <xf numFmtId="0" fontId="15" fillId="0" borderId="2" xfId="2" applyFont="1" applyBorder="1" applyAlignment="1">
      <alignment vertical="center" wrapText="1" shrinkToFit="1"/>
    </xf>
    <xf numFmtId="0" fontId="15" fillId="0" borderId="2" xfId="0" applyFont="1" applyBorder="1">
      <alignment vertical="center"/>
    </xf>
    <xf numFmtId="0" fontId="16" fillId="4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16" fillId="0" borderId="2" xfId="0" applyFont="1" applyBorder="1">
      <alignment vertical="center"/>
    </xf>
    <xf numFmtId="0" fontId="16" fillId="0" borderId="1" xfId="0" applyFont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>
      <alignment vertical="center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 applyProtection="1">
      <alignment horizontal="left" vertical="center" shrinkToFit="1"/>
      <protection locked="0"/>
    </xf>
    <xf numFmtId="0" fontId="18" fillId="3" borderId="2" xfId="0" applyFont="1" applyFill="1" applyBorder="1">
      <alignment vertical="center"/>
    </xf>
    <xf numFmtId="0" fontId="21" fillId="3" borderId="2" xfId="0" applyFont="1" applyFill="1" applyBorder="1" applyAlignment="1">
      <alignment vertical="center" shrinkToFit="1"/>
    </xf>
    <xf numFmtId="0" fontId="21" fillId="3" borderId="2" xfId="0" applyFont="1" applyFill="1" applyBorder="1" applyAlignment="1" applyProtection="1">
      <alignment horizontal="left" vertical="center" shrinkToFit="1"/>
      <protection locked="0"/>
    </xf>
    <xf numFmtId="176" fontId="10" fillId="0" borderId="2" xfId="0" applyNumberFormat="1" applyFont="1" applyBorder="1" applyAlignment="1" applyProtection="1">
      <alignment horizontal="right" vertical="center" shrinkToFit="1"/>
      <protection locked="0"/>
    </xf>
    <xf numFmtId="177" fontId="5" fillId="0" borderId="2" xfId="0" applyNumberFormat="1" applyFont="1" applyBorder="1" applyAlignment="1">
      <alignment vertical="center" shrinkToFit="1"/>
    </xf>
    <xf numFmtId="177" fontId="5" fillId="0" borderId="2" xfId="0" applyNumberFormat="1" applyFont="1" applyBorder="1" applyAlignment="1" applyProtection="1">
      <alignment vertical="center" shrinkToFit="1"/>
      <protection locked="0"/>
    </xf>
    <xf numFmtId="177" fontId="5" fillId="0" borderId="2" xfId="0" quotePrefix="1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 applyProtection="1">
      <alignment horizontal="right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 applyProtection="1">
      <alignment horizontal="left" vertical="center" shrinkToFit="1"/>
      <protection locked="0"/>
    </xf>
    <xf numFmtId="0" fontId="5" fillId="3" borderId="2" xfId="0" applyFont="1" applyFill="1" applyBorder="1" applyAlignment="1">
      <alignment horizontal="left" vertical="center" shrinkToFit="1"/>
    </xf>
    <xf numFmtId="0" fontId="12" fillId="3" borderId="2" xfId="0" applyFont="1" applyFill="1" applyBorder="1" applyAlignment="1" applyProtection="1">
      <alignment horizontal="left" vertical="center" shrinkToFit="1"/>
      <protection locked="0"/>
    </xf>
    <xf numFmtId="0" fontId="5" fillId="3" borderId="2" xfId="0" applyFont="1" applyFill="1" applyBorder="1" applyAlignment="1">
      <alignment vertical="center" shrinkToFit="1"/>
    </xf>
    <xf numFmtId="0" fontId="22" fillId="3" borderId="2" xfId="0" applyFont="1" applyFill="1" applyBorder="1">
      <alignment vertical="center"/>
    </xf>
    <xf numFmtId="0" fontId="12" fillId="3" borderId="2" xfId="0" applyFont="1" applyFill="1" applyBorder="1" applyAlignment="1">
      <alignment vertical="center" shrinkToFit="1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5" borderId="2" xfId="0" applyFont="1" applyFill="1" applyBorder="1">
      <alignment vertical="center"/>
    </xf>
    <xf numFmtId="0" fontId="10" fillId="6" borderId="2" xfId="0" applyFont="1" applyFill="1" applyBorder="1">
      <alignment vertical="center"/>
    </xf>
    <xf numFmtId="0" fontId="10" fillId="6" borderId="2" xfId="0" applyFont="1" applyFill="1" applyBorder="1" applyAlignment="1">
      <alignment vertical="center" shrinkToFit="1"/>
    </xf>
    <xf numFmtId="0" fontId="10" fillId="6" borderId="2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vertical="center" shrinkToFit="1"/>
    </xf>
    <xf numFmtId="0" fontId="5" fillId="6" borderId="2" xfId="0" applyFont="1" applyFill="1" applyBorder="1" applyAlignment="1" applyProtection="1">
      <alignment vertical="center" shrinkToFit="1"/>
      <protection locked="0"/>
    </xf>
    <xf numFmtId="0" fontId="10" fillId="6" borderId="2" xfId="0" applyFont="1" applyFill="1" applyBorder="1" applyAlignment="1" applyProtection="1">
      <alignment horizontal="left" vertical="center" shrinkToFit="1"/>
      <protection locked="0"/>
    </xf>
    <xf numFmtId="0" fontId="5" fillId="6" borderId="2" xfId="0" applyFont="1" applyFill="1" applyBorder="1" applyAlignment="1" applyProtection="1">
      <alignment horizontal="left" vertical="center" shrinkToFit="1"/>
      <protection locked="0"/>
    </xf>
    <xf numFmtId="0" fontId="10" fillId="6" borderId="2" xfId="0" applyFont="1" applyFill="1" applyBorder="1" applyAlignment="1" applyProtection="1">
      <alignment horizontal="center" vertical="center" shrinkToFit="1"/>
      <protection locked="0"/>
    </xf>
    <xf numFmtId="176" fontId="5" fillId="6" borderId="2" xfId="0" applyNumberFormat="1" applyFont="1" applyFill="1" applyBorder="1" applyAlignment="1" applyProtection="1">
      <alignment horizontal="right" vertical="center" shrinkToFit="1"/>
      <protection locked="0"/>
    </xf>
    <xf numFmtId="176" fontId="5" fillId="6" borderId="2" xfId="0" applyNumberFormat="1" applyFont="1" applyFill="1" applyBorder="1" applyAlignment="1" applyProtection="1">
      <alignment horizontal="center" vertical="center" shrinkToFit="1"/>
      <protection locked="0"/>
    </xf>
    <xf numFmtId="176" fontId="10" fillId="6" borderId="2" xfId="0" applyNumberFormat="1" applyFont="1" applyFill="1" applyBorder="1" applyAlignment="1" applyProtection="1">
      <alignment horizontal="center" vertical="center" shrinkToFit="1"/>
      <protection locked="0"/>
    </xf>
    <xf numFmtId="177" fontId="5" fillId="6" borderId="2" xfId="0" applyNumberFormat="1" applyFont="1" applyFill="1" applyBorder="1" applyAlignment="1">
      <alignment vertical="center" shrinkToFit="1"/>
    </xf>
    <xf numFmtId="177" fontId="5" fillId="6" borderId="2" xfId="0" applyNumberFormat="1" applyFont="1" applyFill="1" applyBorder="1" applyAlignment="1" applyProtection="1">
      <alignment vertical="center" shrinkToFit="1"/>
      <protection locked="0"/>
    </xf>
    <xf numFmtId="177" fontId="5" fillId="6" borderId="2" xfId="0" quotePrefix="1" applyNumberFormat="1" applyFont="1" applyFill="1" applyBorder="1">
      <alignment vertical="center"/>
    </xf>
    <xf numFmtId="177" fontId="5" fillId="6" borderId="2" xfId="0" applyNumberFormat="1" applyFont="1" applyFill="1" applyBorder="1">
      <alignment vertical="center"/>
    </xf>
    <xf numFmtId="0" fontId="11" fillId="6" borderId="1" xfId="0" applyFont="1" applyFill="1" applyBorder="1" applyAlignment="1">
      <alignment horizontal="center" vertical="center"/>
    </xf>
    <xf numFmtId="3" fontId="10" fillId="6" borderId="1" xfId="0" applyNumberFormat="1" applyFont="1" applyFill="1" applyBorder="1">
      <alignment vertical="center"/>
    </xf>
    <xf numFmtId="3" fontId="10" fillId="6" borderId="2" xfId="0" applyNumberFormat="1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2" xfId="0" applyFont="1" applyFill="1" applyBorder="1">
      <alignment vertical="center"/>
    </xf>
    <xf numFmtId="0" fontId="0" fillId="6" borderId="0" xfId="0" applyFill="1">
      <alignment vertical="center"/>
    </xf>
    <xf numFmtId="0" fontId="15" fillId="6" borderId="2" xfId="0" applyFont="1" applyFill="1" applyBorder="1">
      <alignment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 vertical="center"/>
    </xf>
    <xf numFmtId="176" fontId="10" fillId="6" borderId="2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10" fillId="5" borderId="2" xfId="0" applyFont="1" applyFill="1" applyBorder="1">
      <alignment vertical="center"/>
    </xf>
    <xf numFmtId="0" fontId="10" fillId="5" borderId="2" xfId="0" applyFont="1" applyFill="1" applyBorder="1" applyAlignment="1">
      <alignment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vertical="center" shrinkToFit="1"/>
    </xf>
    <xf numFmtId="0" fontId="5" fillId="5" borderId="2" xfId="0" applyFont="1" applyFill="1" applyBorder="1" applyAlignment="1" applyProtection="1">
      <alignment horizontal="center" vertical="center" shrinkToFit="1"/>
      <protection locked="0"/>
    </xf>
    <xf numFmtId="0" fontId="10" fillId="5" borderId="2" xfId="0" applyFont="1" applyFill="1" applyBorder="1" applyAlignment="1" applyProtection="1">
      <alignment horizontal="left" vertical="center" shrinkToFit="1"/>
      <protection locked="0"/>
    </xf>
    <xf numFmtId="0" fontId="5" fillId="5" borderId="2" xfId="0" applyFont="1" applyFill="1" applyBorder="1" applyAlignment="1" applyProtection="1">
      <alignment horizontal="left" vertical="center" shrinkToFit="1"/>
      <protection locked="0"/>
    </xf>
    <xf numFmtId="176" fontId="10" fillId="5" borderId="2" xfId="0" applyNumberFormat="1" applyFont="1" applyFill="1" applyBorder="1" applyAlignment="1" applyProtection="1">
      <alignment horizontal="right" vertical="center" shrinkToFit="1"/>
      <protection locked="0"/>
    </xf>
    <xf numFmtId="176" fontId="10" fillId="5" borderId="2" xfId="0" applyNumberFormat="1" applyFont="1" applyFill="1" applyBorder="1" applyAlignment="1" applyProtection="1">
      <alignment horizontal="center" vertical="center" shrinkToFit="1"/>
      <protection locked="0"/>
    </xf>
    <xf numFmtId="177" fontId="5" fillId="5" borderId="2" xfId="0" applyNumberFormat="1" applyFont="1" applyFill="1" applyBorder="1" applyAlignment="1">
      <alignment vertical="center" shrinkToFit="1"/>
    </xf>
    <xf numFmtId="177" fontId="5" fillId="5" borderId="2" xfId="0" applyNumberFormat="1" applyFont="1" applyFill="1" applyBorder="1" applyAlignment="1" applyProtection="1">
      <alignment vertical="center" shrinkToFit="1"/>
      <protection locked="0"/>
    </xf>
    <xf numFmtId="177" fontId="5" fillId="5" borderId="2" xfId="0" quotePrefix="1" applyNumberFormat="1" applyFont="1" applyFill="1" applyBorder="1">
      <alignment vertical="center"/>
    </xf>
    <xf numFmtId="177" fontId="5" fillId="5" borderId="2" xfId="0" applyNumberFormat="1" applyFont="1" applyFill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5" fillId="5" borderId="1" xfId="0" applyFont="1" applyFill="1" applyBorder="1">
      <alignment vertical="center"/>
    </xf>
    <xf numFmtId="0" fontId="15" fillId="5" borderId="2" xfId="2" applyFont="1" applyFill="1" applyBorder="1" applyAlignment="1">
      <alignment vertical="center" shrinkToFit="1"/>
    </xf>
    <xf numFmtId="0" fontId="5" fillId="6" borderId="2" xfId="0" applyFont="1" applyFill="1" applyBorder="1" applyAlignment="1" applyProtection="1">
      <alignment horizontal="center" vertical="center" shrinkToFit="1"/>
      <protection locked="0"/>
    </xf>
    <xf numFmtId="3" fontId="10" fillId="5" borderId="1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 vertical="center" shrinkToFit="1"/>
      <protection locked="0"/>
    </xf>
    <xf numFmtId="0" fontId="15" fillId="6" borderId="2" xfId="2" applyFont="1" applyFill="1" applyBorder="1" applyAlignment="1">
      <alignment vertical="center" shrinkToFit="1"/>
    </xf>
    <xf numFmtId="3" fontId="10" fillId="5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7" fontId="16" fillId="0" borderId="2" xfId="0" quotePrefix="1" applyNumberFormat="1" applyFont="1" applyBorder="1">
      <alignment vertical="center"/>
    </xf>
    <xf numFmtId="177" fontId="16" fillId="0" borderId="2" xfId="0" applyNumberFormat="1" applyFont="1" applyBorder="1">
      <alignment vertical="center"/>
    </xf>
    <xf numFmtId="0" fontId="19" fillId="0" borderId="2" xfId="0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176" fontId="19" fillId="0" borderId="2" xfId="0" applyNumberFormat="1" applyFont="1" applyBorder="1" applyAlignment="1" applyProtection="1">
      <alignment horizontal="right" vertical="center" shrinkToFit="1"/>
      <protection locked="0"/>
    </xf>
    <xf numFmtId="177" fontId="16" fillId="0" borderId="2" xfId="0" applyNumberFormat="1" applyFont="1" applyBorder="1" applyAlignment="1" applyProtection="1">
      <alignment vertical="center" shrinkToFit="1"/>
      <protection locked="0"/>
    </xf>
    <xf numFmtId="0" fontId="16" fillId="5" borderId="2" xfId="0" applyFont="1" applyFill="1" applyBorder="1">
      <alignment vertical="center"/>
    </xf>
    <xf numFmtId="177" fontId="16" fillId="5" borderId="2" xfId="0" quotePrefix="1" applyNumberFormat="1" applyFont="1" applyFill="1" applyBorder="1">
      <alignment vertical="center"/>
    </xf>
    <xf numFmtId="177" fontId="16" fillId="5" borderId="2" xfId="0" applyNumberFormat="1" applyFont="1" applyFill="1" applyBorder="1">
      <alignment vertical="center"/>
    </xf>
    <xf numFmtId="177" fontId="16" fillId="5" borderId="2" xfId="0" applyNumberFormat="1" applyFont="1" applyFill="1" applyBorder="1" applyAlignment="1" applyProtection="1">
      <alignment vertical="center" shrinkToFit="1"/>
      <protection locked="0"/>
    </xf>
    <xf numFmtId="0" fontId="19" fillId="6" borderId="2" xfId="0" applyFont="1" applyFill="1" applyBorder="1" applyAlignment="1">
      <alignment vertical="center" shrinkToFit="1"/>
    </xf>
    <xf numFmtId="0" fontId="19" fillId="6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 applyProtection="1">
      <alignment horizontal="left" vertical="center" shrinkToFit="1"/>
      <protection locked="0"/>
    </xf>
    <xf numFmtId="0" fontId="10" fillId="0" borderId="12" xfId="5" applyFont="1" applyBorder="1" applyAlignment="1">
      <alignment vertical="center" shrinkToFit="1"/>
    </xf>
    <xf numFmtId="0" fontId="10" fillId="0" borderId="12" xfId="679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shrinkToFit="1"/>
    </xf>
    <xf numFmtId="0" fontId="10" fillId="0" borderId="2" xfId="700" applyFont="1" applyBorder="1" applyAlignment="1">
      <alignment horizontal="left" vertical="center" wrapText="1"/>
    </xf>
    <xf numFmtId="0" fontId="5" fillId="0" borderId="2" xfId="705" applyFont="1" applyBorder="1" applyAlignment="1">
      <alignment horizontal="center" vertical="center" wrapText="1"/>
    </xf>
    <xf numFmtId="0" fontId="5" fillId="0" borderId="2" xfId="565" applyFont="1" applyBorder="1" applyAlignment="1">
      <alignment horizontal="center" vertical="center" wrapText="1"/>
    </xf>
    <xf numFmtId="0" fontId="10" fillId="0" borderId="2" xfId="565" applyFont="1" applyBorder="1" applyAlignment="1">
      <alignment horizontal="left" vertical="center" wrapText="1"/>
    </xf>
    <xf numFmtId="0" fontId="5" fillId="0" borderId="2" xfId="584" applyFont="1" applyBorder="1" applyAlignment="1">
      <alignment horizontal="center" vertical="center" wrapText="1"/>
    </xf>
    <xf numFmtId="0" fontId="10" fillId="0" borderId="2" xfId="584" applyFont="1" applyBorder="1" applyAlignment="1">
      <alignment horizontal="left" vertical="center" wrapText="1"/>
    </xf>
    <xf numFmtId="38" fontId="5" fillId="0" borderId="13" xfId="0" applyNumberFormat="1" applyFont="1" applyBorder="1">
      <alignment vertical="center"/>
    </xf>
    <xf numFmtId="38" fontId="5" fillId="0" borderId="2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center" vertical="center" wrapText="1" shrinkToFit="1"/>
    </xf>
    <xf numFmtId="38" fontId="5" fillId="0" borderId="2" xfId="0" applyNumberFormat="1" applyFont="1" applyBorder="1">
      <alignment vertical="center"/>
    </xf>
    <xf numFmtId="0" fontId="10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38" fontId="5" fillId="0" borderId="10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0" fillId="0" borderId="3" xfId="565" applyFont="1" applyBorder="1" applyAlignment="1">
      <alignment horizontal="left" vertical="center" wrapText="1"/>
    </xf>
    <xf numFmtId="0" fontId="10" fillId="0" borderId="3" xfId="584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3" xfId="693" applyFont="1" applyBorder="1" applyAlignment="1">
      <alignment horizontal="left" vertical="center" wrapText="1"/>
    </xf>
    <xf numFmtId="38" fontId="5" fillId="0" borderId="1" xfId="2" applyNumberFormat="1" applyFont="1" applyBorder="1" applyProtection="1">
      <alignment vertical="center"/>
      <protection locked="0"/>
    </xf>
    <xf numFmtId="179" fontId="5" fillId="4" borderId="2" xfId="0" applyNumberFormat="1" applyFont="1" applyFill="1" applyBorder="1">
      <alignment vertical="center"/>
    </xf>
    <xf numFmtId="179" fontId="5" fillId="4" borderId="2" xfId="0" applyNumberFormat="1" applyFont="1" applyFill="1" applyBorder="1" applyAlignment="1">
      <alignment vertical="center" shrinkToFit="1"/>
    </xf>
    <xf numFmtId="38" fontId="5" fillId="4" borderId="1" xfId="705" applyNumberFormat="1" applyFont="1" applyFill="1" applyBorder="1" applyAlignment="1">
      <alignment vertical="center"/>
    </xf>
    <xf numFmtId="38" fontId="5" fillId="4" borderId="1" xfId="565" applyNumberFormat="1" applyFont="1" applyFill="1" applyBorder="1" applyAlignment="1">
      <alignment vertical="center"/>
    </xf>
    <xf numFmtId="38" fontId="5" fillId="4" borderId="1" xfId="567" applyNumberFormat="1" applyFont="1" applyFill="1" applyBorder="1" applyAlignment="1">
      <alignment vertical="center"/>
    </xf>
    <xf numFmtId="38" fontId="5" fillId="4" borderId="1" xfId="584" applyNumberFormat="1" applyFont="1" applyFill="1" applyBorder="1" applyAlignment="1">
      <alignment vertical="center"/>
    </xf>
    <xf numFmtId="38" fontId="5" fillId="4" borderId="1" xfId="2" applyNumberFormat="1" applyFont="1" applyFill="1" applyBorder="1">
      <alignment vertical="center"/>
    </xf>
    <xf numFmtId="180" fontId="5" fillId="4" borderId="2" xfId="0" applyNumberFormat="1" applyFont="1" applyFill="1" applyBorder="1" applyAlignment="1">
      <alignment vertical="center" shrinkToFit="1"/>
    </xf>
    <xf numFmtId="180" fontId="5" fillId="4" borderId="2" xfId="0" applyNumberFormat="1" applyFont="1" applyFill="1" applyBorder="1">
      <alignment vertical="center"/>
    </xf>
    <xf numFmtId="0" fontId="15" fillId="0" borderId="0" xfId="727">
      <alignment vertical="center"/>
    </xf>
    <xf numFmtId="0" fontId="51" fillId="0" borderId="0" xfId="727" applyFont="1">
      <alignment vertical="center"/>
    </xf>
    <xf numFmtId="0" fontId="45" fillId="0" borderId="0" xfId="727" applyFont="1">
      <alignment vertical="center"/>
    </xf>
    <xf numFmtId="0" fontId="51" fillId="0" borderId="0" xfId="0" applyFont="1">
      <alignment vertical="center"/>
    </xf>
    <xf numFmtId="180" fontId="0" fillId="0" borderId="0" xfId="0" applyNumberFormat="1">
      <alignment vertical="center"/>
    </xf>
    <xf numFmtId="0" fontId="51" fillId="0" borderId="0" xfId="727" applyFont="1" applyAlignment="1">
      <alignment horizontal="center" vertical="center"/>
    </xf>
    <xf numFmtId="0" fontId="5" fillId="0" borderId="2" xfId="727" applyFont="1" applyBorder="1" applyAlignment="1">
      <alignment horizontal="center" vertical="center"/>
    </xf>
    <xf numFmtId="0" fontId="14" fillId="0" borderId="2" xfId="727" applyFont="1" applyBorder="1" applyAlignment="1">
      <alignment horizontal="center" vertical="center"/>
    </xf>
    <xf numFmtId="0" fontId="15" fillId="0" borderId="0" xfId="727" applyAlignment="1">
      <alignment horizontal="right" vertical="center"/>
    </xf>
    <xf numFmtId="0" fontId="0" fillId="0" borderId="0" xfId="727" applyFont="1">
      <alignment vertical="center"/>
    </xf>
    <xf numFmtId="0" fontId="15" fillId="0" borderId="0" xfId="727" applyProtection="1">
      <alignment vertical="center"/>
      <protection locked="0"/>
    </xf>
    <xf numFmtId="0" fontId="15" fillId="0" borderId="0" xfId="0" applyFont="1">
      <alignment vertical="center"/>
    </xf>
    <xf numFmtId="0" fontId="15" fillId="0" borderId="0" xfId="727" applyAlignment="1">
      <alignment horizontal="left" vertical="center" indent="1"/>
    </xf>
    <xf numFmtId="0" fontId="0" fillId="0" borderId="4" xfId="0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>
      <alignment vertical="center"/>
    </xf>
    <xf numFmtId="0" fontId="4" fillId="0" borderId="15" xfId="0" applyFont="1" applyBorder="1">
      <alignment vertical="center"/>
    </xf>
    <xf numFmtId="0" fontId="0" fillId="0" borderId="14" xfId="0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7" fillId="0" borderId="0" xfId="0" applyFont="1" applyAlignment="1">
      <alignment horizontal="left" vertical="center"/>
    </xf>
    <xf numFmtId="38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38" fontId="5" fillId="0" borderId="3" xfId="0" applyNumberFormat="1" applyFont="1" applyBorder="1">
      <alignment vertical="center"/>
    </xf>
    <xf numFmtId="0" fontId="47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38" fontId="5" fillId="0" borderId="10" xfId="0" applyNumberFormat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0" applyNumberFormat="1" applyFont="1" applyBorder="1">
      <alignment vertical="center"/>
    </xf>
    <xf numFmtId="0" fontId="15" fillId="42" borderId="0" xfId="727" applyFill="1" applyAlignment="1">
      <alignment horizontal="center" vertical="center"/>
    </xf>
    <xf numFmtId="0" fontId="15" fillId="0" borderId="0" xfId="727" applyAlignment="1">
      <alignment vertical="center" wrapText="1"/>
    </xf>
    <xf numFmtId="0" fontId="0" fillId="0" borderId="0" xfId="0" applyAlignment="1">
      <alignment vertical="center" wrapText="1"/>
    </xf>
    <xf numFmtId="0" fontId="50" fillId="0" borderId="0" xfId="727" applyFont="1" applyAlignment="1">
      <alignment horizontal="center" vertical="center"/>
    </xf>
    <xf numFmtId="0" fontId="45" fillId="0" borderId="0" xfId="727" applyFont="1" applyAlignment="1">
      <alignment horizontal="center" vertical="center"/>
    </xf>
    <xf numFmtId="0" fontId="10" fillId="0" borderId="3" xfId="727" applyFont="1" applyBorder="1" applyAlignment="1">
      <alignment horizontal="center" vertical="center" textRotation="255"/>
    </xf>
    <xf numFmtId="0" fontId="10" fillId="0" borderId="11" xfId="727" applyFont="1" applyBorder="1" applyAlignment="1">
      <alignment horizontal="center" vertical="center" textRotation="255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textRotation="255" wrapText="1"/>
    </xf>
    <xf numFmtId="0" fontId="0" fillId="4" borderId="3" xfId="0" applyFill="1" applyBorder="1" applyAlignment="1">
      <alignment horizontal="center" vertical="center" textRotation="255" wrapText="1"/>
    </xf>
    <xf numFmtId="0" fontId="0" fillId="4" borderId="7" xfId="0" applyFill="1" applyBorder="1" applyAlignment="1">
      <alignment horizontal="center" vertical="center" textRotation="255" wrapText="1"/>
    </xf>
    <xf numFmtId="0" fontId="0" fillId="4" borderId="11" xfId="0" applyFill="1" applyBorder="1" applyAlignment="1">
      <alignment horizontal="center" vertical="center" textRotation="255" wrapText="1"/>
    </xf>
    <xf numFmtId="179" fontId="8" fillId="0" borderId="33" xfId="0" applyNumberFormat="1" applyFont="1" applyBorder="1" applyAlignment="1">
      <alignment horizontal="right" vertical="center" indent="2" shrinkToFit="1"/>
    </xf>
    <xf numFmtId="179" fontId="8" fillId="0" borderId="34" xfId="0" applyNumberFormat="1" applyFont="1" applyBorder="1" applyAlignment="1">
      <alignment horizontal="right" vertical="center" indent="2" shrinkToFit="1"/>
    </xf>
    <xf numFmtId="179" fontId="8" fillId="0" borderId="35" xfId="0" applyNumberFormat="1" applyFont="1" applyBorder="1" applyAlignment="1">
      <alignment horizontal="right" vertical="center" indent="2" shrinkToFit="1"/>
    </xf>
    <xf numFmtId="179" fontId="8" fillId="0" borderId="37" xfId="0" applyNumberFormat="1" applyFont="1" applyBorder="1" applyAlignment="1">
      <alignment horizontal="right" vertical="center" indent="2"/>
    </xf>
    <xf numFmtId="179" fontId="8" fillId="0" borderId="38" xfId="0" applyNumberFormat="1" applyFont="1" applyBorder="1" applyAlignment="1">
      <alignment horizontal="right" vertical="center" indent="2"/>
    </xf>
    <xf numFmtId="179" fontId="8" fillId="0" borderId="34" xfId="0" applyNumberFormat="1" applyFont="1" applyBorder="1" applyAlignment="1">
      <alignment horizontal="right" vertical="center" indent="2"/>
    </xf>
    <xf numFmtId="179" fontId="8" fillId="0" borderId="35" xfId="0" applyNumberFormat="1" applyFont="1" applyBorder="1" applyAlignment="1">
      <alignment horizontal="right" vertical="center" indent="2"/>
    </xf>
    <xf numFmtId="179" fontId="8" fillId="0" borderId="39" xfId="0" applyNumberFormat="1" applyFont="1" applyBorder="1" applyAlignment="1">
      <alignment horizontal="right" vertical="center" indent="2"/>
    </xf>
    <xf numFmtId="179" fontId="8" fillId="0" borderId="12" xfId="0" applyNumberFormat="1" applyFont="1" applyBorder="1" applyAlignment="1">
      <alignment horizontal="right" vertical="center" indent="2"/>
    </xf>
    <xf numFmtId="179" fontId="8" fillId="0" borderId="27" xfId="0" applyNumberFormat="1" applyFont="1" applyBorder="1" applyAlignment="1">
      <alignment horizontal="right" vertical="center" indent="2"/>
    </xf>
    <xf numFmtId="179" fontId="8" fillId="0" borderId="31" xfId="0" applyNumberFormat="1" applyFont="1" applyBorder="1" applyAlignment="1">
      <alignment horizontal="center" vertical="center" shrinkToFit="1"/>
    </xf>
    <xf numFmtId="179" fontId="8" fillId="0" borderId="22" xfId="0" applyNumberFormat="1" applyFont="1" applyBorder="1" applyAlignment="1">
      <alignment horizontal="center" vertical="center" shrinkToFit="1"/>
    </xf>
    <xf numFmtId="179" fontId="8" fillId="0" borderId="21" xfId="0" applyNumberFormat="1" applyFont="1" applyBorder="1" applyAlignment="1">
      <alignment horizontal="right" vertical="center" indent="2" shrinkToFit="1"/>
    </xf>
    <xf numFmtId="179" fontId="8" fillId="0" borderId="22" xfId="0" applyNumberFormat="1" applyFont="1" applyBorder="1" applyAlignment="1">
      <alignment horizontal="right" vertical="center" indent="2" shrinkToFit="1"/>
    </xf>
    <xf numFmtId="179" fontId="8" fillId="0" borderId="23" xfId="0" applyNumberFormat="1" applyFont="1" applyBorder="1" applyAlignment="1">
      <alignment horizontal="right" vertical="center" indent="2" shrinkToFit="1"/>
    </xf>
    <xf numFmtId="179" fontId="8" fillId="0" borderId="20" xfId="0" applyNumberFormat="1" applyFont="1" applyBorder="1" applyAlignment="1">
      <alignment horizontal="right" vertical="center" indent="2"/>
    </xf>
    <xf numFmtId="179" fontId="8" fillId="0" borderId="21" xfId="0" applyNumberFormat="1" applyFont="1" applyBorder="1" applyAlignment="1">
      <alignment horizontal="right" vertical="center" indent="2"/>
    </xf>
    <xf numFmtId="179" fontId="8" fillId="0" borderId="22" xfId="0" applyNumberFormat="1" applyFont="1" applyBorder="1" applyAlignment="1">
      <alignment horizontal="right" vertical="center" indent="2"/>
    </xf>
    <xf numFmtId="179" fontId="8" fillId="0" borderId="23" xfId="0" applyNumberFormat="1" applyFont="1" applyBorder="1" applyAlignment="1">
      <alignment horizontal="right" vertical="center" indent="2"/>
    </xf>
    <xf numFmtId="179" fontId="8" fillId="0" borderId="32" xfId="0" applyNumberFormat="1" applyFont="1" applyBorder="1" applyAlignment="1">
      <alignment horizontal="right" vertical="center" indent="2"/>
    </xf>
    <xf numFmtId="179" fontId="8" fillId="0" borderId="12" xfId="0" applyNumberFormat="1" applyFont="1" applyBorder="1" applyAlignment="1">
      <alignment horizontal="right" vertical="center" indent="2" shrinkToFit="1"/>
    </xf>
    <xf numFmtId="179" fontId="8" fillId="0" borderId="13" xfId="0" applyNumberFormat="1" applyFont="1" applyBorder="1" applyAlignment="1">
      <alignment horizontal="right" vertical="center" indent="2" shrinkToFit="1"/>
    </xf>
    <xf numFmtId="179" fontId="8" fillId="0" borderId="1" xfId="0" applyNumberFormat="1" applyFont="1" applyBorder="1" applyAlignment="1">
      <alignment horizontal="right" vertical="center" indent="2" shrinkToFit="1"/>
    </xf>
    <xf numFmtId="179" fontId="8" fillId="0" borderId="2" xfId="0" applyNumberFormat="1" applyFont="1" applyBorder="1" applyAlignment="1">
      <alignment horizontal="right" vertical="center" indent="2"/>
    </xf>
    <xf numFmtId="179" fontId="8" fillId="0" borderId="30" xfId="0" applyNumberFormat="1" applyFont="1" applyBorder="1" applyAlignment="1">
      <alignment horizontal="center" vertical="center" shrinkToFit="1"/>
    </xf>
    <xf numFmtId="179" fontId="8" fillId="0" borderId="13" xfId="0" applyNumberFormat="1" applyFont="1" applyBorder="1" applyAlignment="1">
      <alignment horizontal="center" vertical="center" shrinkToFit="1"/>
    </xf>
    <xf numFmtId="179" fontId="8" fillId="0" borderId="50" xfId="0" applyNumberFormat="1" applyFont="1" applyBorder="1" applyAlignment="1">
      <alignment horizontal="right" vertical="center" indent="2"/>
    </xf>
    <xf numFmtId="179" fontId="8" fillId="0" borderId="51" xfId="0" applyNumberFormat="1" applyFont="1" applyBorder="1" applyAlignment="1">
      <alignment horizontal="right" vertical="center" indent="2"/>
    </xf>
    <xf numFmtId="179" fontId="8" fillId="0" borderId="52" xfId="0" applyNumberFormat="1" applyFont="1" applyBorder="1" applyAlignment="1">
      <alignment horizontal="right" vertical="center" indent="2"/>
    </xf>
    <xf numFmtId="179" fontId="8" fillId="0" borderId="26" xfId="0" applyNumberFormat="1" applyFont="1" applyBorder="1" applyAlignment="1">
      <alignment horizontal="center" vertical="center" shrinkToFit="1"/>
    </xf>
    <xf numFmtId="179" fontId="8" fillId="0" borderId="6" xfId="0" applyNumberFormat="1" applyFont="1" applyBorder="1" applyAlignment="1">
      <alignment horizontal="center" vertical="center" shrinkToFit="1"/>
    </xf>
    <xf numFmtId="179" fontId="8" fillId="0" borderId="28" xfId="0" applyNumberFormat="1" applyFont="1" applyBorder="1" applyAlignment="1">
      <alignment horizontal="center" vertical="center" shrinkToFit="1"/>
    </xf>
    <xf numFmtId="179" fontId="8" fillId="0" borderId="0" xfId="0" applyNumberFormat="1" applyFont="1" applyAlignment="1">
      <alignment horizontal="center" vertical="center" shrinkToFit="1"/>
    </xf>
    <xf numFmtId="179" fontId="8" fillId="0" borderId="29" xfId="0" applyNumberFormat="1" applyFont="1" applyBorder="1" applyAlignment="1">
      <alignment horizontal="center" vertical="center" shrinkToFit="1"/>
    </xf>
    <xf numFmtId="179" fontId="8" fillId="0" borderId="10" xfId="0" applyNumberFormat="1" applyFont="1" applyBorder="1" applyAlignment="1">
      <alignment horizontal="center" vertical="center" shrinkToFit="1"/>
    </xf>
    <xf numFmtId="179" fontId="8" fillId="2" borderId="16" xfId="0" applyNumberFormat="1" applyFont="1" applyFill="1" applyBorder="1" applyAlignment="1">
      <alignment horizontal="right" vertical="center" indent="2" shrinkToFit="1"/>
    </xf>
    <xf numFmtId="179" fontId="8" fillId="2" borderId="17" xfId="0" applyNumberFormat="1" applyFont="1" applyFill="1" applyBorder="1" applyAlignment="1">
      <alignment horizontal="right" vertical="center" indent="2" shrinkToFit="1"/>
    </xf>
    <xf numFmtId="179" fontId="8" fillId="2" borderId="18" xfId="0" applyNumberFormat="1" applyFont="1" applyFill="1" applyBorder="1" applyAlignment="1">
      <alignment horizontal="right" vertical="center" indent="2" shrinkToFit="1"/>
    </xf>
    <xf numFmtId="179" fontId="8" fillId="0" borderId="5" xfId="0" applyNumberFormat="1" applyFont="1" applyBorder="1" applyAlignment="1">
      <alignment horizontal="right" vertical="center" indent="2" shrinkToFit="1"/>
    </xf>
    <xf numFmtId="179" fontId="8" fillId="0" borderId="15" xfId="0" applyNumberFormat="1" applyFont="1" applyBorder="1" applyAlignment="1">
      <alignment horizontal="right" vertical="center" indent="2" shrinkToFit="1"/>
    </xf>
    <xf numFmtId="179" fontId="8" fillId="0" borderId="9" xfId="0" applyNumberFormat="1" applyFont="1" applyBorder="1" applyAlignment="1">
      <alignment horizontal="right" vertical="center" indent="2" shrinkToFit="1"/>
    </xf>
    <xf numFmtId="179" fontId="8" fillId="0" borderId="4" xfId="0" applyNumberFormat="1" applyFont="1" applyBorder="1" applyAlignment="1">
      <alignment horizontal="right" vertical="center" indent="2"/>
    </xf>
    <xf numFmtId="179" fontId="8" fillId="0" borderId="5" xfId="0" applyNumberFormat="1" applyFont="1" applyBorder="1" applyAlignment="1">
      <alignment horizontal="right" vertical="center" indent="2"/>
    </xf>
    <xf numFmtId="179" fontId="8" fillId="0" borderId="14" xfId="0" applyNumberFormat="1" applyFont="1" applyBorder="1" applyAlignment="1">
      <alignment horizontal="right" vertical="center" indent="2"/>
    </xf>
    <xf numFmtId="179" fontId="8" fillId="0" borderId="15" xfId="0" applyNumberFormat="1" applyFont="1" applyBorder="1" applyAlignment="1">
      <alignment horizontal="right" vertical="center" indent="2"/>
    </xf>
    <xf numFmtId="179" fontId="8" fillId="0" borderId="8" xfId="0" applyNumberFormat="1" applyFont="1" applyBorder="1" applyAlignment="1">
      <alignment horizontal="right" vertical="center" indent="2"/>
    </xf>
    <xf numFmtId="179" fontId="8" fillId="0" borderId="9" xfId="0" applyNumberFormat="1" applyFont="1" applyBorder="1" applyAlignment="1">
      <alignment horizontal="right" vertical="center" indent="2"/>
    </xf>
    <xf numFmtId="179" fontId="8" fillId="0" borderId="46" xfId="0" applyNumberFormat="1" applyFont="1" applyBorder="1" applyAlignment="1">
      <alignment horizontal="right" vertical="center" indent="2"/>
    </xf>
    <xf numFmtId="179" fontId="8" fillId="0" borderId="47" xfId="0" applyNumberFormat="1" applyFont="1" applyBorder="1" applyAlignment="1">
      <alignment horizontal="right" vertical="center" indent="2"/>
    </xf>
    <xf numFmtId="179" fontId="8" fillId="0" borderId="48" xfId="0" applyNumberFormat="1" applyFont="1" applyBorder="1" applyAlignment="1">
      <alignment horizontal="right" vertical="center" indent="2"/>
    </xf>
    <xf numFmtId="179" fontId="8" fillId="0" borderId="6" xfId="0" applyNumberFormat="1" applyFont="1" applyBorder="1" applyAlignment="1">
      <alignment horizontal="right" vertical="center" indent="2"/>
    </xf>
    <xf numFmtId="179" fontId="8" fillId="0" borderId="0" xfId="0" applyNumberFormat="1" applyFont="1" applyAlignment="1">
      <alignment horizontal="right" vertical="center" indent="2"/>
    </xf>
    <xf numFmtId="179" fontId="8" fillId="0" borderId="10" xfId="0" applyNumberFormat="1" applyFont="1" applyBorder="1" applyAlignment="1">
      <alignment horizontal="right" vertical="center" indent="2"/>
    </xf>
    <xf numFmtId="0" fontId="8" fillId="2" borderId="45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top" shrinkToFit="1"/>
    </xf>
    <xf numFmtId="0" fontId="14" fillId="0" borderId="10" xfId="0" applyFont="1" applyBorder="1" applyAlignment="1">
      <alignment horizontal="center" vertical="top" shrinkToFit="1"/>
    </xf>
    <xf numFmtId="0" fontId="14" fillId="0" borderId="9" xfId="0" applyFont="1" applyBorder="1" applyAlignment="1">
      <alignment horizontal="center" vertical="top" shrinkToFit="1"/>
    </xf>
    <xf numFmtId="0" fontId="8" fillId="0" borderId="8" xfId="0" applyFont="1" applyBorder="1" applyAlignment="1">
      <alignment horizontal="center" vertical="top" shrinkToFit="1"/>
    </xf>
    <xf numFmtId="0" fontId="8" fillId="0" borderId="10" xfId="0" applyFont="1" applyBorder="1" applyAlignment="1">
      <alignment horizontal="center" vertical="top" shrinkToFit="1"/>
    </xf>
    <xf numFmtId="0" fontId="8" fillId="0" borderId="9" xfId="0" applyFont="1" applyBorder="1" applyAlignment="1">
      <alignment horizontal="center" vertical="top" shrinkToFit="1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584" applyFont="1" applyBorder="1" applyAlignment="1">
      <alignment horizontal="left" vertical="center" wrapText="1"/>
    </xf>
    <xf numFmtId="0" fontId="10" fillId="0" borderId="7" xfId="584" applyFont="1" applyBorder="1" applyAlignment="1">
      <alignment horizontal="left" vertical="center" wrapText="1"/>
    </xf>
    <xf numFmtId="0" fontId="10" fillId="0" borderId="11" xfId="584" applyFont="1" applyBorder="1" applyAlignment="1">
      <alignment horizontal="left" vertical="center" wrapText="1"/>
    </xf>
    <xf numFmtId="0" fontId="47" fillId="42" borderId="10" xfId="0" applyFont="1" applyFill="1" applyBorder="1" applyAlignment="1">
      <alignment horizontal="left" vertical="center"/>
    </xf>
    <xf numFmtId="0" fontId="10" fillId="0" borderId="3" xfId="695" applyFont="1" applyBorder="1" applyAlignment="1">
      <alignment horizontal="left" vertical="center" wrapText="1"/>
    </xf>
    <xf numFmtId="0" fontId="10" fillId="0" borderId="7" xfId="695" applyFont="1" applyBorder="1" applyAlignment="1">
      <alignment horizontal="left" vertical="center" wrapText="1"/>
    </xf>
    <xf numFmtId="0" fontId="10" fillId="0" borderId="11" xfId="695" applyFont="1" applyBorder="1" applyAlignment="1">
      <alignment horizontal="left" vertical="center" wrapText="1"/>
    </xf>
    <xf numFmtId="0" fontId="10" fillId="0" borderId="3" xfId="565" applyFont="1" applyBorder="1" applyAlignment="1">
      <alignment horizontal="left" vertical="center" wrapText="1"/>
    </xf>
    <xf numFmtId="0" fontId="10" fillId="0" borderId="7" xfId="565" applyFont="1" applyBorder="1" applyAlignment="1">
      <alignment horizontal="left" vertical="center" wrapText="1"/>
    </xf>
    <xf numFmtId="0" fontId="10" fillId="0" borderId="11" xfId="565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677" applyFont="1" applyBorder="1" applyAlignment="1">
      <alignment horizontal="left" vertical="center" wrapText="1" shrinkToFit="1"/>
    </xf>
    <xf numFmtId="0" fontId="10" fillId="0" borderId="5" xfId="677" applyFont="1" applyBorder="1" applyAlignment="1">
      <alignment horizontal="left" vertical="center" shrinkToFit="1"/>
    </xf>
    <xf numFmtId="0" fontId="10" fillId="0" borderId="14" xfId="677" applyFont="1" applyBorder="1" applyAlignment="1">
      <alignment horizontal="left" vertical="center" shrinkToFit="1"/>
    </xf>
    <xf numFmtId="0" fontId="10" fillId="0" borderId="15" xfId="677" applyFont="1" applyBorder="1" applyAlignment="1">
      <alignment horizontal="left" vertical="center" shrinkToFit="1"/>
    </xf>
    <xf numFmtId="0" fontId="10" fillId="0" borderId="8" xfId="677" applyFont="1" applyBorder="1" applyAlignment="1">
      <alignment horizontal="left" vertical="center" shrinkToFit="1"/>
    </xf>
    <xf numFmtId="0" fontId="10" fillId="0" borderId="9" xfId="677" applyFont="1" applyBorder="1" applyAlignment="1">
      <alignment horizontal="left" vertical="center" shrinkToFit="1"/>
    </xf>
    <xf numFmtId="0" fontId="10" fillId="0" borderId="4" xfId="679" applyFont="1" applyBorder="1" applyAlignment="1">
      <alignment horizontal="left" vertical="center" wrapText="1" shrinkToFit="1"/>
    </xf>
    <xf numFmtId="0" fontId="10" fillId="0" borderId="5" xfId="679" applyFont="1" applyBorder="1" applyAlignment="1">
      <alignment horizontal="left" vertical="center" shrinkToFit="1"/>
    </xf>
    <xf numFmtId="0" fontId="10" fillId="0" borderId="14" xfId="679" applyFont="1" applyBorder="1" applyAlignment="1">
      <alignment horizontal="left" vertical="center" shrinkToFit="1"/>
    </xf>
    <xf numFmtId="0" fontId="10" fillId="0" borderId="15" xfId="679" applyFont="1" applyBorder="1" applyAlignment="1">
      <alignment horizontal="left" vertical="center" shrinkToFit="1"/>
    </xf>
    <xf numFmtId="0" fontId="10" fillId="0" borderId="8" xfId="679" applyFont="1" applyBorder="1" applyAlignment="1">
      <alignment horizontal="left" vertical="center" shrinkToFit="1"/>
    </xf>
    <xf numFmtId="0" fontId="10" fillId="0" borderId="9" xfId="679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9" fillId="0" borderId="6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4" xfId="710" applyFont="1" applyBorder="1" applyAlignment="1">
      <alignment horizontal="left" vertical="center" wrapText="1"/>
    </xf>
    <xf numFmtId="0" fontId="10" fillId="0" borderId="6" xfId="710" applyFont="1" applyBorder="1" applyAlignment="1">
      <alignment horizontal="left" vertical="center" wrapText="1"/>
    </xf>
    <xf numFmtId="0" fontId="10" fillId="0" borderId="14" xfId="710" applyFont="1" applyBorder="1" applyAlignment="1">
      <alignment horizontal="left" vertical="center" wrapText="1"/>
    </xf>
    <xf numFmtId="0" fontId="10" fillId="0" borderId="0" xfId="710" applyFont="1" applyAlignment="1">
      <alignment horizontal="left" vertical="center" wrapText="1"/>
    </xf>
    <xf numFmtId="38" fontId="9" fillId="42" borderId="6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48" fillId="0" borderId="3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</cellXfs>
  <cellStyles count="2507">
    <cellStyle name="20% - アクセント 1 10" xfId="747" xr:uid="{CABB918D-7E93-4B83-B9C8-7C90BC64D076}"/>
    <cellStyle name="20% - アクセント 1 11" xfId="748" xr:uid="{6DDF143B-C0A6-4179-B270-6BB10B6F6E23}"/>
    <cellStyle name="20% - アクセント 1 2" xfId="8" xr:uid="{327A0CA6-6FF3-4913-854C-75C41CF0E927}"/>
    <cellStyle name="20% - アクセント 1 2 2" xfId="9" xr:uid="{A4FFDDD3-3860-4E0D-9755-BD9E7234DB39}"/>
    <cellStyle name="20% - アクセント 1 2 2 2" xfId="10" xr:uid="{AB73470E-D254-46E0-BE92-794FCDB354EA}"/>
    <cellStyle name="20% - アクセント 1 2 2 2 2" xfId="749" xr:uid="{F1FB7D6D-8C7B-495B-A541-9E4EECD98E90}"/>
    <cellStyle name="20% - アクセント 1 2 2 3" xfId="750" xr:uid="{8C8AC905-7D97-41A1-8101-C06C54235269}"/>
    <cellStyle name="20% - アクセント 1 2 3" xfId="11" xr:uid="{059F2CDD-53B0-4401-BE68-83CABABBCB1A}"/>
    <cellStyle name="20% - アクセント 1 2 3 2" xfId="751" xr:uid="{2E292F74-C1C8-4B1D-B40E-4375C8E7A948}"/>
    <cellStyle name="20% - アクセント 1 2 4" xfId="752" xr:uid="{0232B3FE-49CD-4C48-B400-6611B0CBB4C4}"/>
    <cellStyle name="20% - アクセント 1 3" xfId="12" xr:uid="{DE4F6833-DD02-4496-97A5-6D91D86A97F6}"/>
    <cellStyle name="20% - アクセント 1 3 2" xfId="13" xr:uid="{D0CAAEBA-5FA2-459B-833B-4C6FC0F80750}"/>
    <cellStyle name="20% - アクセント 1 3 2 2" xfId="14" xr:uid="{5E4C2024-BBB8-4836-A726-35C3C8DE5107}"/>
    <cellStyle name="20% - アクセント 1 3 2 2 2" xfId="753" xr:uid="{2E133D16-7E96-4484-A1B1-AC10CF29DF69}"/>
    <cellStyle name="20% - アクセント 1 3 2 3" xfId="754" xr:uid="{8537E32B-4BFD-4354-9449-A02F1C521705}"/>
    <cellStyle name="20% - アクセント 1 3 3" xfId="15" xr:uid="{66CECDBB-E080-4ECF-8312-BB3DFE52EE3D}"/>
    <cellStyle name="20% - アクセント 1 3 3 2" xfId="755" xr:uid="{9FC8B18D-017F-4E68-8C7D-AF796A5E3CE7}"/>
    <cellStyle name="20% - アクセント 1 3 4" xfId="756" xr:uid="{9553D82B-F328-4AB8-A01C-B5A4A18E17E7}"/>
    <cellStyle name="20% - アクセント 1 4" xfId="16" xr:uid="{B73DCDC7-DC45-4DD7-BD1D-5020AE2181B1}"/>
    <cellStyle name="20% - アクセント 1 4 2" xfId="17" xr:uid="{37FEA4B4-2B97-4A83-BEC2-1F315E124DA8}"/>
    <cellStyle name="20% - アクセント 1 4 2 2" xfId="18" xr:uid="{384A4D2A-8147-4AB9-BFD2-730E8455EC86}"/>
    <cellStyle name="20% - アクセント 1 4 2 2 2" xfId="757" xr:uid="{FAF37CD1-CB16-4634-BA2F-0C3C1DBC82E5}"/>
    <cellStyle name="20% - アクセント 1 4 2 3" xfId="758" xr:uid="{EB0AEDAE-3D49-4C68-9780-AC0F71756C24}"/>
    <cellStyle name="20% - アクセント 1 4 3" xfId="19" xr:uid="{E06E87E5-EA0D-47E4-A698-8D1FAE1F8D2E}"/>
    <cellStyle name="20% - アクセント 1 4 3 2" xfId="759" xr:uid="{B5A6C025-10F2-4502-93C1-DF189943C6C0}"/>
    <cellStyle name="20% - アクセント 1 4 4" xfId="760" xr:uid="{7FA44C3B-F69D-46F9-8CBF-4EB20B81CA14}"/>
    <cellStyle name="20% - アクセント 1 5" xfId="20" xr:uid="{784A3D49-BDBE-42CA-AC5C-41AF2DDBDFB3}"/>
    <cellStyle name="20% - アクセント 1 5 2" xfId="21" xr:uid="{70564DA7-3A0E-480E-A614-C591226B541C}"/>
    <cellStyle name="20% - アクセント 1 5 2 2" xfId="22" xr:uid="{2157EC32-BEF6-4E13-8DAC-23FD9EEF0335}"/>
    <cellStyle name="20% - アクセント 1 5 2 2 2" xfId="761" xr:uid="{99887F25-3E11-4AC0-8F95-A0FB12851B21}"/>
    <cellStyle name="20% - アクセント 1 5 2 3" xfId="762" xr:uid="{176A30FE-6923-45C1-8371-2664E7D07E68}"/>
    <cellStyle name="20% - アクセント 1 5 3" xfId="23" xr:uid="{DA99BC32-724C-4470-AF3D-D2051243B13B}"/>
    <cellStyle name="20% - アクセント 1 5 3 2" xfId="763" xr:uid="{149DC9CB-CD97-434A-8198-9100C33B322C}"/>
    <cellStyle name="20% - アクセント 1 5 4" xfId="764" xr:uid="{FD3BE99F-F9C5-46FB-A9E2-29A3CB836B54}"/>
    <cellStyle name="20% - アクセント 1 6" xfId="24" xr:uid="{A7A2F6F8-D3D5-40A7-B52B-39FF91DAEA92}"/>
    <cellStyle name="20% - アクセント 1 6 2" xfId="765" xr:uid="{28E8A26D-DF7C-41AF-82C0-99243B6A8520}"/>
    <cellStyle name="20% - アクセント 1 7" xfId="25" xr:uid="{FCEA661C-AEAF-42B8-A871-6879995EFE37}"/>
    <cellStyle name="20% - アクセント 1 7 2" xfId="766" xr:uid="{77ECE2C1-06DF-4F02-AF29-903F724DC8E6}"/>
    <cellStyle name="20% - アクセント 1 8" xfId="7" xr:uid="{912CAA07-08FB-4D34-AE86-BD16A1B07098}"/>
    <cellStyle name="20% - アクセント 1 8 2" xfId="767" xr:uid="{8FD15469-04F2-49D0-9D43-0C67C1911FFE}"/>
    <cellStyle name="20% - アクセント 1 9" xfId="768" xr:uid="{698662DA-9CEF-4897-8507-2FFFB50A4E68}"/>
    <cellStyle name="20% - アクセント 1 9 2" xfId="769" xr:uid="{642925AB-72AB-4E94-8B9A-1DAF752F6821}"/>
    <cellStyle name="20% - アクセント 2 10" xfId="770" xr:uid="{02DB3629-C362-41C7-9DF6-E6799514A16D}"/>
    <cellStyle name="20% - アクセント 2 11" xfId="771" xr:uid="{60601B1B-52D8-4083-9A46-EA167362185B}"/>
    <cellStyle name="20% - アクセント 2 2" xfId="27" xr:uid="{9195CBD6-3C91-48C2-99D5-ABC28D3CAC62}"/>
    <cellStyle name="20% - アクセント 2 2 2" xfId="28" xr:uid="{A85FDA24-2327-48B8-8D16-5A20BD10861F}"/>
    <cellStyle name="20% - アクセント 2 2 2 2" xfId="29" xr:uid="{D29DB931-1392-4503-9536-903CB4CB933E}"/>
    <cellStyle name="20% - アクセント 2 2 2 2 2" xfId="772" xr:uid="{C70C4B81-5D8F-40D2-B684-D5716A834985}"/>
    <cellStyle name="20% - アクセント 2 2 2 3" xfId="773" xr:uid="{5B454D71-EB3C-4738-83F9-DCCEC823F7A1}"/>
    <cellStyle name="20% - アクセント 2 2 3" xfId="30" xr:uid="{37C666AB-BAAF-42DC-A115-1C95F696EA64}"/>
    <cellStyle name="20% - アクセント 2 2 3 2" xfId="774" xr:uid="{35E2EA82-F9CA-4B67-941A-C2DF7F485593}"/>
    <cellStyle name="20% - アクセント 2 2 4" xfId="775" xr:uid="{318ACFAA-911F-4D21-B70A-208FE49330F2}"/>
    <cellStyle name="20% - アクセント 2 3" xfId="31" xr:uid="{E58ECA10-1BC9-48C3-BB60-B513580DAAB6}"/>
    <cellStyle name="20% - アクセント 2 3 2" xfId="32" xr:uid="{69847ED0-14A2-4352-8879-3D674CC47C86}"/>
    <cellStyle name="20% - アクセント 2 3 2 2" xfId="33" xr:uid="{594EAA20-F745-432B-875A-AA1C3A7B643E}"/>
    <cellStyle name="20% - アクセント 2 3 2 2 2" xfId="776" xr:uid="{010E330C-4492-4986-89DF-204DAB02A2B2}"/>
    <cellStyle name="20% - アクセント 2 3 2 3" xfId="777" xr:uid="{F2E63627-692A-4631-AA3C-B10B88F1CEC6}"/>
    <cellStyle name="20% - アクセント 2 3 3" xfId="34" xr:uid="{64F26989-CB79-49E8-BD29-50C435115847}"/>
    <cellStyle name="20% - アクセント 2 3 3 2" xfId="778" xr:uid="{523E70E1-86E1-4AEA-BF2B-39AF20A76C5A}"/>
    <cellStyle name="20% - アクセント 2 3 4" xfId="779" xr:uid="{747B31FC-083E-48DD-83F2-A1254C1325BE}"/>
    <cellStyle name="20% - アクセント 2 4" xfId="35" xr:uid="{69D95F33-0356-4F6E-9E2A-447D6811A65F}"/>
    <cellStyle name="20% - アクセント 2 4 2" xfId="36" xr:uid="{E594E6AA-43ED-4BC1-A302-6948F0A36040}"/>
    <cellStyle name="20% - アクセント 2 4 2 2" xfId="37" xr:uid="{37F5B22D-74D3-412D-B92B-523DF60B9587}"/>
    <cellStyle name="20% - アクセント 2 4 2 2 2" xfId="780" xr:uid="{E8F3AD7A-0C23-4D8D-B5CD-FBE2C6258C20}"/>
    <cellStyle name="20% - アクセント 2 4 2 3" xfId="781" xr:uid="{0B59DD37-6501-4950-A719-9CFE935A2113}"/>
    <cellStyle name="20% - アクセント 2 4 3" xfId="38" xr:uid="{DAD128CC-9457-4201-9D85-19AF4963B58B}"/>
    <cellStyle name="20% - アクセント 2 4 3 2" xfId="782" xr:uid="{BAC26993-816D-468A-BDDA-4845EFDEE046}"/>
    <cellStyle name="20% - アクセント 2 4 4" xfId="783" xr:uid="{F8D94271-710D-43A8-805F-9DA435C1B4BC}"/>
    <cellStyle name="20% - アクセント 2 5" xfId="39" xr:uid="{F0FB93DF-8361-45FA-9EEF-2D6BE2706CBF}"/>
    <cellStyle name="20% - アクセント 2 5 2" xfId="40" xr:uid="{C1B400E2-7EA7-4D7C-B565-39D01155703C}"/>
    <cellStyle name="20% - アクセント 2 5 2 2" xfId="41" xr:uid="{5E3A49E0-90A6-41A8-A436-083577A37B31}"/>
    <cellStyle name="20% - アクセント 2 5 2 2 2" xfId="784" xr:uid="{89F09279-EAAA-4B89-A807-C305E6548F4E}"/>
    <cellStyle name="20% - アクセント 2 5 2 3" xfId="785" xr:uid="{845D83EE-2996-4F12-9CC8-B03C4E775642}"/>
    <cellStyle name="20% - アクセント 2 5 3" xfId="42" xr:uid="{487A3C24-1ED0-43CF-8F78-6F657A78A1BE}"/>
    <cellStyle name="20% - アクセント 2 5 3 2" xfId="786" xr:uid="{EB34C55A-8C8D-4F3C-B9A0-6A384585A386}"/>
    <cellStyle name="20% - アクセント 2 5 4" xfId="787" xr:uid="{90F0123B-2AF0-4457-9E1F-A6EE1B1871C9}"/>
    <cellStyle name="20% - アクセント 2 6" xfId="43" xr:uid="{0B63E316-86D5-49F6-A04C-E3B60B5A81C5}"/>
    <cellStyle name="20% - アクセント 2 6 2" xfId="788" xr:uid="{FBFE4CA1-9672-4217-98BD-A68DBB37C34F}"/>
    <cellStyle name="20% - アクセント 2 7" xfId="44" xr:uid="{DCDE4F21-BE80-47EC-95F1-21F1D0AFD01B}"/>
    <cellStyle name="20% - アクセント 2 7 2" xfId="789" xr:uid="{F635AE47-761F-4662-AA55-E6B88DC7E1E6}"/>
    <cellStyle name="20% - アクセント 2 8" xfId="26" xr:uid="{2DB73024-32D4-4C20-870F-55E5D6D73068}"/>
    <cellStyle name="20% - アクセント 2 8 2" xfId="790" xr:uid="{70ADDA16-D44C-4D98-B768-9C8D0B93DD3B}"/>
    <cellStyle name="20% - アクセント 2 9" xfId="791" xr:uid="{7A94BBC1-093D-4E00-B6BC-AF2A54D7CD07}"/>
    <cellStyle name="20% - アクセント 2 9 2" xfId="792" xr:uid="{B301B98B-08AA-4447-A6CE-A38B6656688C}"/>
    <cellStyle name="20% - アクセント 3 10" xfId="793" xr:uid="{AF44092F-87F1-4766-B090-D71C3AE73FFF}"/>
    <cellStyle name="20% - アクセント 3 11" xfId="794" xr:uid="{367EB1BF-38D1-47A9-BB3A-65091B5AD4E3}"/>
    <cellStyle name="20% - アクセント 3 2" xfId="46" xr:uid="{CED500C9-2916-416A-9A17-C4CF31067BE2}"/>
    <cellStyle name="20% - アクセント 3 2 2" xfId="47" xr:uid="{1EBE0BE4-1D84-48E3-83B7-A7BDD5722F8F}"/>
    <cellStyle name="20% - アクセント 3 2 2 2" xfId="48" xr:uid="{A177B932-3E93-498D-AE59-BE65CEEB66E4}"/>
    <cellStyle name="20% - アクセント 3 2 2 2 2" xfId="795" xr:uid="{8BEBCAFA-EBE1-4D2E-B4D8-4C408C6F3F5B}"/>
    <cellStyle name="20% - アクセント 3 2 2 3" xfId="796" xr:uid="{85B38BF7-50D7-4920-B9B4-033FF7856A27}"/>
    <cellStyle name="20% - アクセント 3 2 3" xfId="49" xr:uid="{061A926D-6E21-48EB-96BC-EE60FD396747}"/>
    <cellStyle name="20% - アクセント 3 2 3 2" xfId="797" xr:uid="{F0BBDB23-1B8F-4F55-8660-24B533DC59DC}"/>
    <cellStyle name="20% - アクセント 3 2 4" xfId="798" xr:uid="{13B4B126-6ACC-4B12-A7CB-8B0A3E9E502C}"/>
    <cellStyle name="20% - アクセント 3 3" xfId="50" xr:uid="{50BC1012-1169-4A7D-BDA2-685C356E0C28}"/>
    <cellStyle name="20% - アクセント 3 3 2" xfId="51" xr:uid="{EB8B4A7F-4355-4327-9675-84BA7A9DEDFA}"/>
    <cellStyle name="20% - アクセント 3 3 2 2" xfId="52" xr:uid="{02E77B72-E896-474E-8702-9D544C530C2F}"/>
    <cellStyle name="20% - アクセント 3 3 2 2 2" xfId="799" xr:uid="{F3F42C67-6D3C-47E0-B1EF-4A82FA76DE20}"/>
    <cellStyle name="20% - アクセント 3 3 2 3" xfId="800" xr:uid="{C6E63C70-2CC3-4DA5-BCEC-7A87EE2740E4}"/>
    <cellStyle name="20% - アクセント 3 3 3" xfId="53" xr:uid="{1759EE15-E9D3-4B82-8CA1-B87860BBCD20}"/>
    <cellStyle name="20% - アクセント 3 3 3 2" xfId="801" xr:uid="{5F29E69E-A0BF-4CF4-8C97-013776672D13}"/>
    <cellStyle name="20% - アクセント 3 3 4" xfId="802" xr:uid="{85F1DC5B-3260-463D-A3D9-4D0B4DED061E}"/>
    <cellStyle name="20% - アクセント 3 4" xfId="54" xr:uid="{AD719EF0-34F1-4662-B389-33341113F921}"/>
    <cellStyle name="20% - アクセント 3 4 2" xfId="55" xr:uid="{F8ADBCDF-BADE-41EB-8A3E-8C2D9077D732}"/>
    <cellStyle name="20% - アクセント 3 4 2 2" xfId="56" xr:uid="{B1EB09BF-8170-4BDB-8922-98A9B03FE5D4}"/>
    <cellStyle name="20% - アクセント 3 4 2 2 2" xfId="803" xr:uid="{267A08AD-121A-4934-9579-86EDEADE970B}"/>
    <cellStyle name="20% - アクセント 3 4 2 3" xfId="804" xr:uid="{BB670D5D-D557-4BC2-A4A3-CA4FD17ACC05}"/>
    <cellStyle name="20% - アクセント 3 4 3" xfId="57" xr:uid="{5012B064-03F3-4841-956A-A66A45DC0E1C}"/>
    <cellStyle name="20% - アクセント 3 4 3 2" xfId="805" xr:uid="{B4AF3B72-DF80-44E9-8F1F-6E7B43ACF5FE}"/>
    <cellStyle name="20% - アクセント 3 4 4" xfId="806" xr:uid="{D50093E8-3A9C-4224-BDB5-8141B6EBE2E1}"/>
    <cellStyle name="20% - アクセント 3 5" xfId="58" xr:uid="{583B0457-891B-4244-A53F-5CEC633DF3AE}"/>
    <cellStyle name="20% - アクセント 3 5 2" xfId="59" xr:uid="{86447515-949C-4EE8-A24D-E9D34F685FA9}"/>
    <cellStyle name="20% - アクセント 3 5 2 2" xfId="60" xr:uid="{BDB8A4A3-19C2-4CF4-B739-F7E77021326B}"/>
    <cellStyle name="20% - アクセント 3 5 2 2 2" xfId="807" xr:uid="{CEC28EB3-7576-47ED-B570-EB66C10D9AC7}"/>
    <cellStyle name="20% - アクセント 3 5 2 3" xfId="808" xr:uid="{82C11D60-F2C1-44D2-83A1-3EC3A387C62F}"/>
    <cellStyle name="20% - アクセント 3 5 3" xfId="61" xr:uid="{BF53275F-437F-470D-A374-59940BB8976C}"/>
    <cellStyle name="20% - アクセント 3 5 3 2" xfId="809" xr:uid="{33C5B71A-56C9-46B8-94F9-083616AA05C7}"/>
    <cellStyle name="20% - アクセント 3 5 4" xfId="810" xr:uid="{7BAD8E60-5AE1-4970-B084-721AEFB1BDC4}"/>
    <cellStyle name="20% - アクセント 3 6" xfId="62" xr:uid="{1706331B-FA03-402A-A9E8-5F7E887B8DE8}"/>
    <cellStyle name="20% - アクセント 3 6 2" xfId="811" xr:uid="{03BD0F05-4272-4D16-9EA7-A60CD0984394}"/>
    <cellStyle name="20% - アクセント 3 7" xfId="63" xr:uid="{961BD071-11DF-4117-B0C4-36331352C866}"/>
    <cellStyle name="20% - アクセント 3 7 2" xfId="812" xr:uid="{A4047280-9A3A-437E-B06A-0440D6ECA0C1}"/>
    <cellStyle name="20% - アクセント 3 8" xfId="45" xr:uid="{B2A5A7A4-B72D-47EE-8BD4-41521BCF5EB1}"/>
    <cellStyle name="20% - アクセント 3 8 2" xfId="813" xr:uid="{2F64F28A-73A0-486A-A1C4-A2525A58BC74}"/>
    <cellStyle name="20% - アクセント 3 9" xfId="814" xr:uid="{00169E25-17CC-40B2-BC19-8E7C031C2596}"/>
    <cellStyle name="20% - アクセント 3 9 2" xfId="815" xr:uid="{810A9450-845A-46C3-A5C8-02A04E6DD431}"/>
    <cellStyle name="20% - アクセント 4 10" xfId="816" xr:uid="{9023AD07-E2BD-4BED-8A9F-827F9C0FE3FE}"/>
    <cellStyle name="20% - アクセント 4 11" xfId="817" xr:uid="{DBADAE91-8894-4DED-A0A3-8ACA4160A8AD}"/>
    <cellStyle name="20% - アクセント 4 2" xfId="65" xr:uid="{882DDABF-B2D0-4B1B-9A6A-B088256112E5}"/>
    <cellStyle name="20% - アクセント 4 2 2" xfId="66" xr:uid="{1139AA15-4368-4B3B-9DA4-C7B51E9E6C4C}"/>
    <cellStyle name="20% - アクセント 4 2 2 2" xfId="67" xr:uid="{00B22F21-A981-4A28-BCC1-4DDDCDF8740C}"/>
    <cellStyle name="20% - アクセント 4 2 2 2 2" xfId="818" xr:uid="{F126458C-3D7E-4CBE-BF1E-F3D220C50977}"/>
    <cellStyle name="20% - アクセント 4 2 2 3" xfId="819" xr:uid="{B811D82D-0B99-4706-A26C-FB896CA3115F}"/>
    <cellStyle name="20% - アクセント 4 2 3" xfId="68" xr:uid="{ECBFE2E4-4626-45A0-B17A-5CC0AF059F5B}"/>
    <cellStyle name="20% - アクセント 4 2 3 2" xfId="820" xr:uid="{59693A9A-42CE-471E-B554-77682777F648}"/>
    <cellStyle name="20% - アクセント 4 2 4" xfId="821" xr:uid="{CB04618B-D884-4C0A-BD59-F10A452D2A27}"/>
    <cellStyle name="20% - アクセント 4 3" xfId="69" xr:uid="{F910FE22-B985-4F65-8A2C-F5D89BCEEC1E}"/>
    <cellStyle name="20% - アクセント 4 3 2" xfId="70" xr:uid="{70FFE65F-1A7A-49AB-917C-E2D727186679}"/>
    <cellStyle name="20% - アクセント 4 3 2 2" xfId="71" xr:uid="{A1F38AB3-34DF-4ABA-A198-CDEFD54600CA}"/>
    <cellStyle name="20% - アクセント 4 3 2 2 2" xfId="822" xr:uid="{958A5766-1888-4AA1-800D-AFDDA02A6A54}"/>
    <cellStyle name="20% - アクセント 4 3 2 3" xfId="823" xr:uid="{C53CFA48-5229-4573-943F-D5DDCD13667B}"/>
    <cellStyle name="20% - アクセント 4 3 3" xfId="72" xr:uid="{E1D7AD6A-F43E-485A-A989-2011278F43A8}"/>
    <cellStyle name="20% - アクセント 4 3 3 2" xfId="824" xr:uid="{29EA834A-1B8A-4876-A615-76E8D6D5F334}"/>
    <cellStyle name="20% - アクセント 4 3 4" xfId="825" xr:uid="{822ED048-82C4-4433-99FD-375C67EB3C61}"/>
    <cellStyle name="20% - アクセント 4 4" xfId="73" xr:uid="{170B8CF2-BADB-438F-A7F9-13C705F21696}"/>
    <cellStyle name="20% - アクセント 4 4 2" xfId="74" xr:uid="{CFC51272-8E8B-4C88-9EFD-7976DB705956}"/>
    <cellStyle name="20% - アクセント 4 4 2 2" xfId="75" xr:uid="{17F38259-6F78-4D93-8D24-F01112126CE1}"/>
    <cellStyle name="20% - アクセント 4 4 2 2 2" xfId="826" xr:uid="{FDF309F6-95B0-401F-83D4-FAB5D34C1860}"/>
    <cellStyle name="20% - アクセント 4 4 2 3" xfId="827" xr:uid="{5E043EC4-B9C9-4E9C-A462-7A8976A6FAC4}"/>
    <cellStyle name="20% - アクセント 4 4 3" xfId="76" xr:uid="{912923F6-AE50-4878-A65D-3BE327478FE8}"/>
    <cellStyle name="20% - アクセント 4 4 3 2" xfId="828" xr:uid="{EA4EFD06-ED55-49DB-9149-D3C1B14E96B9}"/>
    <cellStyle name="20% - アクセント 4 4 4" xfId="829" xr:uid="{3054A801-BB83-44C3-8540-B81D3A8A0036}"/>
    <cellStyle name="20% - アクセント 4 5" xfId="77" xr:uid="{6CB60ECB-97C2-437C-A8BD-32B5B5DFD5A4}"/>
    <cellStyle name="20% - アクセント 4 5 2" xfId="78" xr:uid="{249EBF2E-3C68-468F-9B44-9C8AED9DB030}"/>
    <cellStyle name="20% - アクセント 4 5 2 2" xfId="79" xr:uid="{FAE2B23F-82CE-467A-9E60-C1AD217F1C04}"/>
    <cellStyle name="20% - アクセント 4 5 2 2 2" xfId="830" xr:uid="{12B402F0-B877-40DC-B679-398AC3384E61}"/>
    <cellStyle name="20% - アクセント 4 5 2 3" xfId="831" xr:uid="{0A54F2BE-95FD-48C2-B368-8AA5B02C6837}"/>
    <cellStyle name="20% - アクセント 4 5 3" xfId="80" xr:uid="{A7749AE7-97E5-4E5D-9990-0DC3D8BFD44E}"/>
    <cellStyle name="20% - アクセント 4 5 3 2" xfId="832" xr:uid="{A0B1E7AA-DBA8-4891-9749-013B050AD8F6}"/>
    <cellStyle name="20% - アクセント 4 5 4" xfId="833" xr:uid="{83114FB4-9AD4-48AE-9491-7A452FD28C6E}"/>
    <cellStyle name="20% - アクセント 4 6" xfId="81" xr:uid="{AFB5D3BE-AE74-48F7-AD7E-05BF13CA60EA}"/>
    <cellStyle name="20% - アクセント 4 6 2" xfId="834" xr:uid="{0142D9C9-84D2-403C-B65C-DCABE5648F84}"/>
    <cellStyle name="20% - アクセント 4 7" xfId="82" xr:uid="{86B28DC3-6ED0-40EA-B22D-DB13078BD398}"/>
    <cellStyle name="20% - アクセント 4 7 2" xfId="835" xr:uid="{4CAF05C1-3255-4E1E-9FB9-212DC0A3C067}"/>
    <cellStyle name="20% - アクセント 4 8" xfId="64" xr:uid="{64C99D8D-FE4C-421F-8B36-5CE0E085036B}"/>
    <cellStyle name="20% - アクセント 4 8 2" xfId="836" xr:uid="{13548D7E-F76E-4F2F-A5D6-0283DA6C8865}"/>
    <cellStyle name="20% - アクセント 4 9" xfId="837" xr:uid="{0BE4D9E8-2FAA-4E2B-8811-5FAF9C0ABEBD}"/>
    <cellStyle name="20% - アクセント 4 9 2" xfId="838" xr:uid="{0B35D8D3-D722-47EB-8B86-CA2B55CE9C41}"/>
    <cellStyle name="20% - アクセント 5 10" xfId="839" xr:uid="{9EFAAFC0-3D60-4D33-9E3F-51BD6FB08102}"/>
    <cellStyle name="20% - アクセント 5 11" xfId="840" xr:uid="{6EB618E5-E71F-4270-BE39-A79CACC76769}"/>
    <cellStyle name="20% - アクセント 5 2" xfId="84" xr:uid="{1BFB46DC-5AAE-43F5-8848-32A6E1EB5845}"/>
    <cellStyle name="20% - アクセント 5 2 2" xfId="85" xr:uid="{D1E0CAA3-C6BD-47C4-98CB-2528D9821843}"/>
    <cellStyle name="20% - アクセント 5 2 2 2" xfId="86" xr:uid="{0044C680-97CE-4021-BED6-5D5F24EB9EEE}"/>
    <cellStyle name="20% - アクセント 5 2 2 2 2" xfId="841" xr:uid="{354E801D-6BAC-49E2-B76F-C4596844D72D}"/>
    <cellStyle name="20% - アクセント 5 2 2 3" xfId="842" xr:uid="{74E635C2-B369-454F-8C45-06A8B3873F4B}"/>
    <cellStyle name="20% - アクセント 5 2 3" xfId="87" xr:uid="{1D064F21-A6B8-4058-82E7-0F9AB50467B3}"/>
    <cellStyle name="20% - アクセント 5 2 3 2" xfId="843" xr:uid="{CE59FAA2-FC32-45FF-9AEC-E0A5FAB70AB3}"/>
    <cellStyle name="20% - アクセント 5 2 4" xfId="844" xr:uid="{9E0F8AB5-3CE1-45C7-A4D7-90D4330B11AF}"/>
    <cellStyle name="20% - アクセント 5 3" xfId="88" xr:uid="{D866B71C-64D8-487D-8951-BE532BC802E3}"/>
    <cellStyle name="20% - アクセント 5 3 2" xfId="89" xr:uid="{55097A5C-5046-4576-BD03-3A6BB6602121}"/>
    <cellStyle name="20% - アクセント 5 3 2 2" xfId="90" xr:uid="{83C1990A-2451-4D75-ABCE-6AEB9AF0C151}"/>
    <cellStyle name="20% - アクセント 5 3 2 2 2" xfId="845" xr:uid="{7D35858E-7E93-4A88-8AB7-81576BD8D68C}"/>
    <cellStyle name="20% - アクセント 5 3 2 3" xfId="846" xr:uid="{EC1BB942-B5C9-47EE-B042-DDCA94C2D49E}"/>
    <cellStyle name="20% - アクセント 5 3 3" xfId="91" xr:uid="{7F4BB116-DF2B-4BF6-8950-575BA2502735}"/>
    <cellStyle name="20% - アクセント 5 3 3 2" xfId="847" xr:uid="{8B65244E-E4B3-4D16-9F7B-7214DAD575C4}"/>
    <cellStyle name="20% - アクセント 5 3 4" xfId="848" xr:uid="{573FAA45-B8B8-4722-A63F-72C66D10D6E9}"/>
    <cellStyle name="20% - アクセント 5 4" xfId="92" xr:uid="{273582A4-B95D-4292-BA41-993C7485D675}"/>
    <cellStyle name="20% - アクセント 5 4 2" xfId="93" xr:uid="{B5A5EB4A-0317-4E94-9179-CD647C825428}"/>
    <cellStyle name="20% - アクセント 5 4 2 2" xfId="94" xr:uid="{C924E5BC-537B-43D4-BA5A-18E32B8A353E}"/>
    <cellStyle name="20% - アクセント 5 4 2 2 2" xfId="849" xr:uid="{FAD9BAB2-EBF8-4A6B-ABC9-E6187F180384}"/>
    <cellStyle name="20% - アクセント 5 4 2 3" xfId="850" xr:uid="{8E5836A8-3BE0-4AED-B13F-453F9A76A6D7}"/>
    <cellStyle name="20% - アクセント 5 4 3" xfId="95" xr:uid="{5A012D01-61D7-428A-90A4-C991C441940B}"/>
    <cellStyle name="20% - アクセント 5 4 3 2" xfId="851" xr:uid="{80B446EB-ADC0-48DE-B694-6C3151F308A4}"/>
    <cellStyle name="20% - アクセント 5 4 4" xfId="852" xr:uid="{1FFE3A95-6990-4432-9AFC-A878FF1ABD95}"/>
    <cellStyle name="20% - アクセント 5 5" xfId="96" xr:uid="{6F2D89E9-2BCE-455C-8A00-4640AC7936B1}"/>
    <cellStyle name="20% - アクセント 5 5 2" xfId="97" xr:uid="{B540ADDE-5F21-4F88-8DC2-668DCBA66276}"/>
    <cellStyle name="20% - アクセント 5 5 2 2" xfId="98" xr:uid="{1293AD93-551E-4AAF-8939-8B77EA5E8D6D}"/>
    <cellStyle name="20% - アクセント 5 5 2 2 2" xfId="853" xr:uid="{1A394C4A-2060-4AA6-B76B-529C3E187F92}"/>
    <cellStyle name="20% - アクセント 5 5 2 3" xfId="854" xr:uid="{697B52E6-F0B1-4DE1-9F4B-E34AEECD4A00}"/>
    <cellStyle name="20% - アクセント 5 5 3" xfId="99" xr:uid="{B839206C-3014-43BE-8B66-41AECFD4E3BE}"/>
    <cellStyle name="20% - アクセント 5 5 3 2" xfId="855" xr:uid="{545368F8-091F-42CA-A304-4DAB8F7F723B}"/>
    <cellStyle name="20% - アクセント 5 5 4" xfId="856" xr:uid="{77452BB3-01B8-4D50-BDD6-D6E8AE315B1A}"/>
    <cellStyle name="20% - アクセント 5 6" xfId="100" xr:uid="{491083F3-DE7A-47DF-9398-2E0D436F7CE8}"/>
    <cellStyle name="20% - アクセント 5 6 2" xfId="857" xr:uid="{13C7CC33-7A9E-42DA-9DDC-28508B99EB72}"/>
    <cellStyle name="20% - アクセント 5 7" xfId="101" xr:uid="{6A2C65E9-6CA8-4D14-B5AA-81B0FDC1086F}"/>
    <cellStyle name="20% - アクセント 5 7 2" xfId="858" xr:uid="{5AB7EEFB-CC53-4C11-B093-8E7BB9FB8323}"/>
    <cellStyle name="20% - アクセント 5 8" xfId="83" xr:uid="{803D7B9E-61A4-41E9-9A80-A7B8E4C702F2}"/>
    <cellStyle name="20% - アクセント 5 8 2" xfId="859" xr:uid="{C5B54FC7-A704-4711-B34E-97CD5C9464B7}"/>
    <cellStyle name="20% - アクセント 5 9" xfId="860" xr:uid="{59DBE551-6E16-4995-90C5-EEDEEB8574B4}"/>
    <cellStyle name="20% - アクセント 5 9 2" xfId="861" xr:uid="{B50533B6-6BD4-4A1B-896C-B3B352974446}"/>
    <cellStyle name="20% - アクセント 6 10" xfId="862" xr:uid="{2078174C-DC82-4AE9-B719-A7239867672B}"/>
    <cellStyle name="20% - アクセント 6 11" xfId="863" xr:uid="{F2B7DAC7-085E-40AC-A781-4D2E78B608C9}"/>
    <cellStyle name="20% - アクセント 6 2" xfId="103" xr:uid="{798AF036-4C63-4D04-943E-0719B9479E00}"/>
    <cellStyle name="20% - アクセント 6 2 2" xfId="104" xr:uid="{245E7598-EFE6-464E-9340-A476DE59BB4D}"/>
    <cellStyle name="20% - アクセント 6 2 2 2" xfId="105" xr:uid="{A222A9A2-9153-4CFC-AD17-180EE351AF11}"/>
    <cellStyle name="20% - アクセント 6 2 2 2 2" xfId="864" xr:uid="{036EF683-4F52-4D8B-8197-615D96DE3EF5}"/>
    <cellStyle name="20% - アクセント 6 2 2 3" xfId="865" xr:uid="{57E90DEF-5F66-416F-8247-32A797C41E8C}"/>
    <cellStyle name="20% - アクセント 6 2 3" xfId="106" xr:uid="{9D2C6DA6-B78A-4B03-BBC2-B0977316A2BD}"/>
    <cellStyle name="20% - アクセント 6 2 3 2" xfId="866" xr:uid="{8F98D733-8CE8-403A-B2C3-8487133BDF04}"/>
    <cellStyle name="20% - アクセント 6 2 4" xfId="867" xr:uid="{08B847FB-9782-4B8E-8980-5F8299637293}"/>
    <cellStyle name="20% - アクセント 6 3" xfId="107" xr:uid="{1D6ED6AC-605C-4752-91C2-8CB37CDF6C96}"/>
    <cellStyle name="20% - アクセント 6 3 2" xfId="108" xr:uid="{B0AFC8FB-4877-4B6B-B218-8164EE2BE24D}"/>
    <cellStyle name="20% - アクセント 6 3 2 2" xfId="109" xr:uid="{179FE9C1-93CF-420A-9AC2-9BEBD6F4BA80}"/>
    <cellStyle name="20% - アクセント 6 3 2 2 2" xfId="868" xr:uid="{20CE5254-676D-447A-8EE2-A3BFF8B368D3}"/>
    <cellStyle name="20% - アクセント 6 3 2 3" xfId="869" xr:uid="{FDBE4EDB-E6E2-4989-BE5C-203FAA26FECA}"/>
    <cellStyle name="20% - アクセント 6 3 3" xfId="110" xr:uid="{B887B682-0DB2-478A-99F2-62C533443119}"/>
    <cellStyle name="20% - アクセント 6 3 3 2" xfId="870" xr:uid="{5C2FE3E7-538B-4CB0-9EA2-B3F8219CD803}"/>
    <cellStyle name="20% - アクセント 6 3 4" xfId="871" xr:uid="{125108E4-A7F7-4FF1-AC85-61CC374A863E}"/>
    <cellStyle name="20% - アクセント 6 4" xfId="111" xr:uid="{F0C0B11F-C53C-4B1B-8822-DE1B65661BFD}"/>
    <cellStyle name="20% - アクセント 6 4 2" xfId="112" xr:uid="{8C3D28B4-ADE2-4A6D-A68D-FFD725592B2A}"/>
    <cellStyle name="20% - アクセント 6 4 2 2" xfId="113" xr:uid="{13F6E9BF-D2AC-4446-8739-2DFA75A36AB8}"/>
    <cellStyle name="20% - アクセント 6 4 2 2 2" xfId="872" xr:uid="{E2ED2CBD-0C93-4CE9-975A-AFB637F53F43}"/>
    <cellStyle name="20% - アクセント 6 4 2 3" xfId="873" xr:uid="{EC480ABE-CEA5-41DA-93C3-1A0C6A30F384}"/>
    <cellStyle name="20% - アクセント 6 4 3" xfId="114" xr:uid="{DE357E90-4C6E-4342-B153-707505AC123E}"/>
    <cellStyle name="20% - アクセント 6 4 3 2" xfId="874" xr:uid="{DFAA1BF5-9126-4151-A14C-7C5F5752EF2D}"/>
    <cellStyle name="20% - アクセント 6 4 4" xfId="875" xr:uid="{B3F4C9ED-B325-43B8-ACDA-2C7EDAC082E4}"/>
    <cellStyle name="20% - アクセント 6 5" xfId="115" xr:uid="{8DCFC442-7E54-4CE3-A42D-5C9124B4F098}"/>
    <cellStyle name="20% - アクセント 6 5 2" xfId="116" xr:uid="{D76E8FC7-FB6E-4413-A2EC-ED6EE368F02E}"/>
    <cellStyle name="20% - アクセント 6 5 2 2" xfId="117" xr:uid="{CF256093-27D4-4091-8715-75DA7FD3DB89}"/>
    <cellStyle name="20% - アクセント 6 5 2 2 2" xfId="876" xr:uid="{2BE567C0-EE48-407C-BC46-469B7DDF512C}"/>
    <cellStyle name="20% - アクセント 6 5 2 3" xfId="877" xr:uid="{6FFF78E6-9405-4671-A882-D19D432B219A}"/>
    <cellStyle name="20% - アクセント 6 5 3" xfId="118" xr:uid="{22FD460D-7A43-4E4C-AD96-C5E945F245F2}"/>
    <cellStyle name="20% - アクセント 6 5 3 2" xfId="878" xr:uid="{7FC7DB5B-E118-4B91-B73E-5ADC7B9D2B79}"/>
    <cellStyle name="20% - アクセント 6 5 4" xfId="879" xr:uid="{DF891F91-85FE-49BB-8E07-39B6FB260744}"/>
    <cellStyle name="20% - アクセント 6 6" xfId="119" xr:uid="{35F3C05A-C399-44FB-876A-9F30BD9D1506}"/>
    <cellStyle name="20% - アクセント 6 6 2" xfId="880" xr:uid="{71ACC169-993F-467E-B823-53133E95DF2F}"/>
    <cellStyle name="20% - アクセント 6 7" xfId="120" xr:uid="{D4650802-2FBE-4032-B413-E989C5127A25}"/>
    <cellStyle name="20% - アクセント 6 7 2" xfId="881" xr:uid="{A1D6595A-9FA5-48D9-8C4B-9A070792968E}"/>
    <cellStyle name="20% - アクセント 6 8" xfId="102" xr:uid="{32F79A89-9B12-4CE4-B470-236945FF8E67}"/>
    <cellStyle name="20% - アクセント 6 8 2" xfId="882" xr:uid="{101F1476-104F-4FF0-8D66-C0118827EBB2}"/>
    <cellStyle name="20% - アクセント 6 9" xfId="883" xr:uid="{C9C1900B-6385-4E4B-AB6B-33E3EF64E336}"/>
    <cellStyle name="20% - アクセント 6 9 2" xfId="884" xr:uid="{1959D236-88B3-4330-868A-E137D9C75D30}"/>
    <cellStyle name="40% - アクセント 1 10" xfId="885" xr:uid="{18B59931-0AA3-4D84-899D-3170B11EDBFD}"/>
    <cellStyle name="40% - アクセント 1 11" xfId="886" xr:uid="{4C721CA1-2CCD-4AFC-9F50-38AFF4BE058B}"/>
    <cellStyle name="40% - アクセント 1 2" xfId="122" xr:uid="{835A31EE-9CF2-4810-9354-4AC116A293DA}"/>
    <cellStyle name="40% - アクセント 1 2 2" xfId="123" xr:uid="{054B3264-AA2B-4D5E-A5B2-D11B0451D392}"/>
    <cellStyle name="40% - アクセント 1 2 2 2" xfId="124" xr:uid="{5F0E43A3-170D-464E-BF76-F525E880F691}"/>
    <cellStyle name="40% - アクセント 1 2 2 2 2" xfId="887" xr:uid="{51D0E216-C639-4BDC-9CAF-CFC105DB3AB4}"/>
    <cellStyle name="40% - アクセント 1 2 2 3" xfId="888" xr:uid="{51DFFE92-DD60-4F16-87D1-D34710FCB958}"/>
    <cellStyle name="40% - アクセント 1 2 3" xfId="125" xr:uid="{40A8CEF4-F78B-4144-A8DA-3C1603D904E5}"/>
    <cellStyle name="40% - アクセント 1 2 3 2" xfId="889" xr:uid="{6E6A24A1-4060-446F-8169-D67C4087F2EF}"/>
    <cellStyle name="40% - アクセント 1 2 4" xfId="890" xr:uid="{49695672-5D70-4EF1-9C5A-EB18A56FBD15}"/>
    <cellStyle name="40% - アクセント 1 3" xfId="126" xr:uid="{8A8B2CC9-14EE-4C8E-9035-95FA9E03B79F}"/>
    <cellStyle name="40% - アクセント 1 3 2" xfId="127" xr:uid="{540851D3-6596-4F9B-A28D-6CEFA13BE4A0}"/>
    <cellStyle name="40% - アクセント 1 3 2 2" xfId="128" xr:uid="{68FC85DD-72A9-403F-A172-5362CE6DE566}"/>
    <cellStyle name="40% - アクセント 1 3 2 2 2" xfId="891" xr:uid="{5F7D7248-039E-4680-8441-99D9C3A30E26}"/>
    <cellStyle name="40% - アクセント 1 3 2 3" xfId="892" xr:uid="{86996375-D6A0-400F-A83F-8266EFDC9E12}"/>
    <cellStyle name="40% - アクセント 1 3 3" xfId="129" xr:uid="{87178E17-157B-47B3-93BE-C9EB6FF7C7CD}"/>
    <cellStyle name="40% - アクセント 1 3 3 2" xfId="893" xr:uid="{F3B67A85-200F-4B0E-B9E1-D14D513693CF}"/>
    <cellStyle name="40% - アクセント 1 3 4" xfId="894" xr:uid="{ACB0FBD8-37D0-41FB-89FF-735CF7FC424C}"/>
    <cellStyle name="40% - アクセント 1 4" xfId="130" xr:uid="{DC6DCF03-442E-44A0-A3C8-0B87484A98FC}"/>
    <cellStyle name="40% - アクセント 1 4 2" xfId="131" xr:uid="{DFA0F146-0242-4FAB-AA49-BCF98CEF1E76}"/>
    <cellStyle name="40% - アクセント 1 4 2 2" xfId="132" xr:uid="{03EC3AEC-511D-4836-927F-938684C83F52}"/>
    <cellStyle name="40% - アクセント 1 4 2 2 2" xfId="895" xr:uid="{61306938-5723-4357-9B88-7651B1AF5A6C}"/>
    <cellStyle name="40% - アクセント 1 4 2 3" xfId="896" xr:uid="{CBC79AE9-AAB5-4AE1-AF12-0D3D3E717464}"/>
    <cellStyle name="40% - アクセント 1 4 3" xfId="133" xr:uid="{0FC91CE3-2911-4A2F-9650-EB0DF760C23C}"/>
    <cellStyle name="40% - アクセント 1 4 3 2" xfId="897" xr:uid="{9EF2560E-BE73-4551-9EBE-4553CFCF7F38}"/>
    <cellStyle name="40% - アクセント 1 4 4" xfId="898" xr:uid="{8C8BA39D-0C88-4B44-BAFA-3E91A48381B9}"/>
    <cellStyle name="40% - アクセント 1 5" xfId="134" xr:uid="{DE08F567-2CD8-452E-8D6D-7C4CA47352EA}"/>
    <cellStyle name="40% - アクセント 1 5 2" xfId="135" xr:uid="{580F8592-F159-414D-97C2-01D87FCC595A}"/>
    <cellStyle name="40% - アクセント 1 5 2 2" xfId="136" xr:uid="{5035D714-23C2-44DC-912B-E2F2964358A6}"/>
    <cellStyle name="40% - アクセント 1 5 2 2 2" xfId="899" xr:uid="{150EB4B6-9C6D-452C-A392-E4402EB352E5}"/>
    <cellStyle name="40% - アクセント 1 5 2 3" xfId="900" xr:uid="{CE550130-BACE-45DF-9854-C0C28E6C36B1}"/>
    <cellStyle name="40% - アクセント 1 5 3" xfId="137" xr:uid="{0019A4A5-C669-4FF4-8F9A-531655FF7029}"/>
    <cellStyle name="40% - アクセント 1 5 3 2" xfId="901" xr:uid="{B7AEF795-97A7-4AC5-B8CC-058C1E152D6A}"/>
    <cellStyle name="40% - アクセント 1 5 4" xfId="902" xr:uid="{EF76167A-BE46-43AC-8CC5-D6BC59E13FB7}"/>
    <cellStyle name="40% - アクセント 1 6" xfId="138" xr:uid="{85E97AF2-F71F-492E-834D-B5B942FA2019}"/>
    <cellStyle name="40% - アクセント 1 6 2" xfId="903" xr:uid="{DD7D3372-8E8D-49D7-B530-152B4C89BF6D}"/>
    <cellStyle name="40% - アクセント 1 7" xfId="139" xr:uid="{B1035B1A-560C-48F9-A172-0763087F180C}"/>
    <cellStyle name="40% - アクセント 1 7 2" xfId="904" xr:uid="{8C420C43-76D4-4766-B1D3-FFEC462F1FBA}"/>
    <cellStyle name="40% - アクセント 1 8" xfId="121" xr:uid="{DDBCECE7-3A71-4FD4-9750-DE71A35FDCC8}"/>
    <cellStyle name="40% - アクセント 1 8 2" xfId="905" xr:uid="{B91D7E56-2540-4C92-83F9-4777D4274255}"/>
    <cellStyle name="40% - アクセント 1 9" xfId="906" xr:uid="{5DEF35AA-E563-44BE-BEC9-4CDDB06D79A9}"/>
    <cellStyle name="40% - アクセント 1 9 2" xfId="907" xr:uid="{E764651E-9D50-4121-9454-32E30AE17B1B}"/>
    <cellStyle name="40% - アクセント 2 10" xfId="908" xr:uid="{3B1411A6-555A-45C5-A6F3-C4EC22AF5E05}"/>
    <cellStyle name="40% - アクセント 2 11" xfId="909" xr:uid="{44863A2A-1F80-497A-86B9-CCBDD99B26F9}"/>
    <cellStyle name="40% - アクセント 2 2" xfId="141" xr:uid="{DED76183-FAEC-48E1-A51F-A9D160EC30D8}"/>
    <cellStyle name="40% - アクセント 2 2 2" xfId="142" xr:uid="{E14D3151-6033-4B50-9001-E78D4C48FDD8}"/>
    <cellStyle name="40% - アクセント 2 2 2 2" xfId="143" xr:uid="{24E71C3B-4698-44D1-9DBA-9B935F4897A1}"/>
    <cellStyle name="40% - アクセント 2 2 2 2 2" xfId="910" xr:uid="{381E5CBB-3722-4F2D-A57E-4084DB3674B0}"/>
    <cellStyle name="40% - アクセント 2 2 2 3" xfId="911" xr:uid="{6FB0F327-D36A-4B9E-BE96-53E27B4AE2E8}"/>
    <cellStyle name="40% - アクセント 2 2 3" xfId="144" xr:uid="{F0099A69-63EC-44DC-B1FB-54CAB881D2E8}"/>
    <cellStyle name="40% - アクセント 2 2 3 2" xfId="912" xr:uid="{EDE4F331-322D-4875-8B25-B2714AE79C04}"/>
    <cellStyle name="40% - アクセント 2 2 4" xfId="913" xr:uid="{F1E2643F-1570-49CA-A328-901F6E6BB994}"/>
    <cellStyle name="40% - アクセント 2 3" xfId="145" xr:uid="{507676DA-70BD-41D8-A3E1-6FA5ACD92561}"/>
    <cellStyle name="40% - アクセント 2 3 2" xfId="146" xr:uid="{AFC1AA50-D004-47C3-A147-36380E2254E2}"/>
    <cellStyle name="40% - アクセント 2 3 2 2" xfId="147" xr:uid="{E6624E97-1585-44D8-91D5-FD3D9C3F5B6D}"/>
    <cellStyle name="40% - アクセント 2 3 2 2 2" xfId="914" xr:uid="{70AA0054-3BB4-454C-BCAE-7A4E33C8C18C}"/>
    <cellStyle name="40% - アクセント 2 3 2 3" xfId="915" xr:uid="{9A955D08-F46D-4767-921F-5F1004D025B5}"/>
    <cellStyle name="40% - アクセント 2 3 3" xfId="148" xr:uid="{48BFB7F0-4ACE-4C3A-BA3B-C8D3A7414BFD}"/>
    <cellStyle name="40% - アクセント 2 3 3 2" xfId="916" xr:uid="{EDF7F14E-3F76-4563-A098-3990E91AE1B4}"/>
    <cellStyle name="40% - アクセント 2 3 4" xfId="917" xr:uid="{A7C3533B-9E24-4FB4-A871-2A7DDC2BE779}"/>
    <cellStyle name="40% - アクセント 2 4" xfId="149" xr:uid="{9DE95754-B03B-491D-99D1-21C01A3CF05B}"/>
    <cellStyle name="40% - アクセント 2 4 2" xfId="150" xr:uid="{D058EDF8-662F-4C09-93F4-3493845E9926}"/>
    <cellStyle name="40% - アクセント 2 4 2 2" xfId="151" xr:uid="{170357D5-8F13-4B7E-BA9B-68CB61A37D60}"/>
    <cellStyle name="40% - アクセント 2 4 2 2 2" xfId="918" xr:uid="{4686BCA1-A828-4589-A55D-C005B83C997F}"/>
    <cellStyle name="40% - アクセント 2 4 2 3" xfId="919" xr:uid="{050CD48E-AB4B-40CF-AAB0-21B7EA53F58D}"/>
    <cellStyle name="40% - アクセント 2 4 3" xfId="152" xr:uid="{E1BFA655-7DD7-43E3-B574-5932E4A42CBC}"/>
    <cellStyle name="40% - アクセント 2 4 3 2" xfId="920" xr:uid="{DFAE4B76-3EE0-46CD-9A16-49A5D0F7073F}"/>
    <cellStyle name="40% - アクセント 2 4 4" xfId="921" xr:uid="{1AD6A078-585C-4EE9-9F3D-DA8E2CA641EA}"/>
    <cellStyle name="40% - アクセント 2 5" xfId="153" xr:uid="{A9DB28D3-B520-40E4-A415-BA7EC4806C78}"/>
    <cellStyle name="40% - アクセント 2 5 2" xfId="154" xr:uid="{5CC9195B-442C-4F7A-92CB-94CA6F8AE1B4}"/>
    <cellStyle name="40% - アクセント 2 5 2 2" xfId="155" xr:uid="{B25B37D5-56D2-4176-963F-F3544859C1E4}"/>
    <cellStyle name="40% - アクセント 2 5 2 2 2" xfId="922" xr:uid="{1BD09B7F-8FAA-4535-A6E6-21F0CC6FBFEF}"/>
    <cellStyle name="40% - アクセント 2 5 2 3" xfId="923" xr:uid="{790607FB-2A43-4853-9F82-C646E1454560}"/>
    <cellStyle name="40% - アクセント 2 5 3" xfId="156" xr:uid="{C9083A44-5544-4B36-9CFE-9CFF81BF7391}"/>
    <cellStyle name="40% - アクセント 2 5 3 2" xfId="924" xr:uid="{9EA275EB-7CD7-4C37-A89E-71C9810623AB}"/>
    <cellStyle name="40% - アクセント 2 5 4" xfId="925" xr:uid="{8F2DB57F-927F-41BF-8CDB-0F8F1F239137}"/>
    <cellStyle name="40% - アクセント 2 6" xfId="157" xr:uid="{23E2E5AD-714A-46B4-8989-037DED14609D}"/>
    <cellStyle name="40% - アクセント 2 6 2" xfId="926" xr:uid="{A9087F63-C8E6-46A6-830A-728CEDE82F2D}"/>
    <cellStyle name="40% - アクセント 2 7" xfId="158" xr:uid="{0932CE5A-374D-4981-90AF-377FB350C210}"/>
    <cellStyle name="40% - アクセント 2 7 2" xfId="927" xr:uid="{80DB92CA-6F56-4AC4-92DB-1FA90C11F020}"/>
    <cellStyle name="40% - アクセント 2 8" xfId="140" xr:uid="{CCB41E18-F20C-4308-B0FF-0020A26F1C07}"/>
    <cellStyle name="40% - アクセント 2 8 2" xfId="928" xr:uid="{84EE4AC4-69CE-4EEA-9B8C-C511F5996C44}"/>
    <cellStyle name="40% - アクセント 2 9" xfId="929" xr:uid="{B3D3762F-C60F-4CA2-9F34-13FFF04C02A9}"/>
    <cellStyle name="40% - アクセント 2 9 2" xfId="930" xr:uid="{3D296F4A-7718-411B-9165-1C822087AC07}"/>
    <cellStyle name="40% - アクセント 3 10" xfId="931" xr:uid="{3359D268-9983-4157-A15F-F9A15EA17EC8}"/>
    <cellStyle name="40% - アクセント 3 11" xfId="932" xr:uid="{EC8C827A-D8B2-4E34-9B40-A77A72B8714F}"/>
    <cellStyle name="40% - アクセント 3 2" xfId="160" xr:uid="{2FB16A30-F8BB-4EF2-BD48-0E4FC00122B1}"/>
    <cellStyle name="40% - アクセント 3 2 2" xfId="161" xr:uid="{526FDE56-3B6D-431B-88FC-731F7D537035}"/>
    <cellStyle name="40% - アクセント 3 2 2 2" xfId="162" xr:uid="{A92AE19E-452A-427A-8364-A85B04890E4D}"/>
    <cellStyle name="40% - アクセント 3 2 2 2 2" xfId="933" xr:uid="{2B5771A1-1921-424C-96E3-13B860629705}"/>
    <cellStyle name="40% - アクセント 3 2 2 3" xfId="934" xr:uid="{E2476BA7-86E9-452B-B75B-F0CC99DD1DD2}"/>
    <cellStyle name="40% - アクセント 3 2 3" xfId="163" xr:uid="{A678C024-D58A-41BA-85EA-013E0A077539}"/>
    <cellStyle name="40% - アクセント 3 2 3 2" xfId="935" xr:uid="{DA3E6DD8-FC0A-4222-9D89-F760D6A11681}"/>
    <cellStyle name="40% - アクセント 3 2 4" xfId="936" xr:uid="{B1469830-C00C-4AAF-8AED-E6C7840C26A3}"/>
    <cellStyle name="40% - アクセント 3 3" xfId="164" xr:uid="{386B0ABE-E930-4257-8292-245200FF16A2}"/>
    <cellStyle name="40% - アクセント 3 3 2" xfId="165" xr:uid="{FCAB9B9F-CCCE-4839-B3C9-3474967BFE09}"/>
    <cellStyle name="40% - アクセント 3 3 2 2" xfId="166" xr:uid="{595B0686-E75B-4E23-ADA6-57678DD9B240}"/>
    <cellStyle name="40% - アクセント 3 3 2 2 2" xfId="937" xr:uid="{4BF7828C-800A-42A8-B729-4BEC9A452AA3}"/>
    <cellStyle name="40% - アクセント 3 3 2 3" xfId="938" xr:uid="{9A6E0F8C-C482-4D02-994B-7B98DC8AC114}"/>
    <cellStyle name="40% - アクセント 3 3 3" xfId="167" xr:uid="{247F8D21-A7F4-4CEC-AB69-31360578C6CF}"/>
    <cellStyle name="40% - アクセント 3 3 3 2" xfId="939" xr:uid="{E10997F0-870D-4F53-ABD3-E82EE22E126F}"/>
    <cellStyle name="40% - アクセント 3 3 4" xfId="940" xr:uid="{20A48F06-F001-4A7E-80BF-0CC41C428A54}"/>
    <cellStyle name="40% - アクセント 3 4" xfId="168" xr:uid="{140D4D25-7AA4-4F59-B8B8-8699CEA931F3}"/>
    <cellStyle name="40% - アクセント 3 4 2" xfId="169" xr:uid="{A7D35F1E-0B32-4245-AB4D-1C0A34B8B1EA}"/>
    <cellStyle name="40% - アクセント 3 4 2 2" xfId="170" xr:uid="{FFE4A19E-5B42-4E35-9D14-680E842FB670}"/>
    <cellStyle name="40% - アクセント 3 4 2 2 2" xfId="941" xr:uid="{386EBFD8-22F4-42B5-971A-91440159226F}"/>
    <cellStyle name="40% - アクセント 3 4 2 3" xfId="942" xr:uid="{E3382446-E406-44AB-AB21-3B37EC5033E9}"/>
    <cellStyle name="40% - アクセント 3 4 3" xfId="171" xr:uid="{7E76994C-002E-445B-A5AD-FE3E681641E1}"/>
    <cellStyle name="40% - アクセント 3 4 3 2" xfId="943" xr:uid="{0C451FB0-789A-42F5-8CC0-075408AB7CA1}"/>
    <cellStyle name="40% - アクセント 3 4 4" xfId="944" xr:uid="{EAEB3DD5-BF50-40C6-826D-4BE7C38C93E7}"/>
    <cellStyle name="40% - アクセント 3 5" xfId="172" xr:uid="{9D951C30-25FA-4D42-89A8-F62E4367CED8}"/>
    <cellStyle name="40% - アクセント 3 5 2" xfId="173" xr:uid="{2E84123E-31A6-4697-B6BF-006F79AED91B}"/>
    <cellStyle name="40% - アクセント 3 5 2 2" xfId="174" xr:uid="{4D52536E-0991-4FFC-8C9A-EC6B82754244}"/>
    <cellStyle name="40% - アクセント 3 5 2 2 2" xfId="945" xr:uid="{8AD495BA-A19C-479C-989E-0B11DA113B44}"/>
    <cellStyle name="40% - アクセント 3 5 2 3" xfId="946" xr:uid="{12097D48-0F30-4D4D-9BD6-2A28177B8DA5}"/>
    <cellStyle name="40% - アクセント 3 5 3" xfId="175" xr:uid="{28A6A856-60D3-41DD-B465-7A8D7F6B6564}"/>
    <cellStyle name="40% - アクセント 3 5 3 2" xfId="947" xr:uid="{BE1931BC-FC9B-42D1-98BC-B2587578923C}"/>
    <cellStyle name="40% - アクセント 3 5 4" xfId="948" xr:uid="{EF9B4235-3B8C-483E-953A-57AFBE7329E7}"/>
    <cellStyle name="40% - アクセント 3 6" xfId="176" xr:uid="{D52B6FF5-86C9-4218-9130-654FC68E53E0}"/>
    <cellStyle name="40% - アクセント 3 6 2" xfId="949" xr:uid="{C4C26885-C568-46E7-8469-755E9128F638}"/>
    <cellStyle name="40% - アクセント 3 7" xfId="177" xr:uid="{D0135FC7-6FB5-402B-BACB-4143EF1F39AF}"/>
    <cellStyle name="40% - アクセント 3 7 2" xfId="950" xr:uid="{84AE3C65-6F42-49B4-8DAF-427BCC1283ED}"/>
    <cellStyle name="40% - アクセント 3 8" xfId="159" xr:uid="{210777A3-C275-4ABD-8C71-ED06A694C6B6}"/>
    <cellStyle name="40% - アクセント 3 8 2" xfId="951" xr:uid="{11889217-DBC1-4B9F-8B0A-D497E2C4F5CA}"/>
    <cellStyle name="40% - アクセント 3 9" xfId="952" xr:uid="{0CC6A4CA-6FA4-4788-9345-B09DC6437E1E}"/>
    <cellStyle name="40% - アクセント 3 9 2" xfId="953" xr:uid="{32C214AC-7758-4B82-B780-9DE842CAA7A1}"/>
    <cellStyle name="40% - アクセント 4 10" xfId="954" xr:uid="{8BAEBBDD-293B-479F-ADE8-84FD7899041B}"/>
    <cellStyle name="40% - アクセント 4 11" xfId="955" xr:uid="{FDF6E3A7-D291-48B2-A34A-A957A2E33187}"/>
    <cellStyle name="40% - アクセント 4 2" xfId="179" xr:uid="{5A981CE2-B06E-4EF8-B655-ED5401456299}"/>
    <cellStyle name="40% - アクセント 4 2 2" xfId="180" xr:uid="{14BA46F0-1EE4-4267-B48C-2DEA0B5B4E22}"/>
    <cellStyle name="40% - アクセント 4 2 2 2" xfId="181" xr:uid="{38518D06-DFDF-4502-BAB5-ADD977145DF3}"/>
    <cellStyle name="40% - アクセント 4 2 2 2 2" xfId="956" xr:uid="{7E447F1D-9BAB-423F-BF12-7AE474463C2B}"/>
    <cellStyle name="40% - アクセント 4 2 2 3" xfId="957" xr:uid="{0045AE01-69CC-4992-B946-40CA626A4B31}"/>
    <cellStyle name="40% - アクセント 4 2 3" xfId="182" xr:uid="{6BC77A16-D8FC-4DA2-80CF-73DE5258B14B}"/>
    <cellStyle name="40% - アクセント 4 2 3 2" xfId="958" xr:uid="{D0198EDC-2C0E-416E-9679-CA59E640CDEB}"/>
    <cellStyle name="40% - アクセント 4 2 4" xfId="959" xr:uid="{E882DE5A-6C39-4DE8-B342-E35CE0C5B286}"/>
    <cellStyle name="40% - アクセント 4 3" xfId="183" xr:uid="{805938FD-F5E2-4DB1-B15E-5BC532D2E4C2}"/>
    <cellStyle name="40% - アクセント 4 3 2" xfId="184" xr:uid="{5EF9D118-E659-4244-86B7-BB601D6831F7}"/>
    <cellStyle name="40% - アクセント 4 3 2 2" xfId="185" xr:uid="{2279C778-72DF-492B-85F2-614D406194FE}"/>
    <cellStyle name="40% - アクセント 4 3 2 2 2" xfId="960" xr:uid="{E5F41B49-0CFC-4B4F-AA2F-5ACE3BAF240C}"/>
    <cellStyle name="40% - アクセント 4 3 2 3" xfId="961" xr:uid="{FF6610DD-0CB4-4434-940C-F72C6BE8DA11}"/>
    <cellStyle name="40% - アクセント 4 3 3" xfId="186" xr:uid="{BF188CB4-6DF1-4534-90FF-C65907338B98}"/>
    <cellStyle name="40% - アクセント 4 3 3 2" xfId="962" xr:uid="{34565BEA-C52C-4327-8262-0DD2A0B3F28E}"/>
    <cellStyle name="40% - アクセント 4 3 4" xfId="963" xr:uid="{47151448-6394-41A9-944D-A7A7A7AC1F4F}"/>
    <cellStyle name="40% - アクセント 4 4" xfId="187" xr:uid="{AF05020B-7927-433F-AC3C-1539D191627B}"/>
    <cellStyle name="40% - アクセント 4 4 2" xfId="188" xr:uid="{F7D57F43-03ED-44AE-8357-2351C0CECFD4}"/>
    <cellStyle name="40% - アクセント 4 4 2 2" xfId="189" xr:uid="{E30AC85B-E6A6-48BE-87FD-FF7B06EFE640}"/>
    <cellStyle name="40% - アクセント 4 4 2 2 2" xfId="964" xr:uid="{0DB79DE7-A432-46D9-8EE7-7AA3E148DC9E}"/>
    <cellStyle name="40% - アクセント 4 4 2 3" xfId="965" xr:uid="{705AACCD-5538-496F-A2D6-6BE7B7DE1B44}"/>
    <cellStyle name="40% - アクセント 4 4 3" xfId="190" xr:uid="{A2BED2D4-3193-4981-9E7A-7C72A873CE65}"/>
    <cellStyle name="40% - アクセント 4 4 3 2" xfId="966" xr:uid="{9F76FB33-A825-448F-8642-8E8FCA17C0AD}"/>
    <cellStyle name="40% - アクセント 4 4 4" xfId="967" xr:uid="{21E110D3-69BE-4B7F-9ED7-1DCA18B936C0}"/>
    <cellStyle name="40% - アクセント 4 5" xfId="191" xr:uid="{2D39E7E7-9B57-4314-9691-92E6D3685D2C}"/>
    <cellStyle name="40% - アクセント 4 5 2" xfId="192" xr:uid="{3BFD8456-8D5E-4542-86F3-6831F084604C}"/>
    <cellStyle name="40% - アクセント 4 5 2 2" xfId="193" xr:uid="{8E5F5CFD-381A-4C28-B05E-6191C3E04472}"/>
    <cellStyle name="40% - アクセント 4 5 2 2 2" xfId="968" xr:uid="{B5528C31-2D76-4FBB-9F1C-23BF765A0AE8}"/>
    <cellStyle name="40% - アクセント 4 5 2 3" xfId="969" xr:uid="{7C774FB1-2226-48FB-A1C3-49D72498F47B}"/>
    <cellStyle name="40% - アクセント 4 5 3" xfId="194" xr:uid="{923D7DC8-2FEE-46DE-B1A0-FAD93E9150C0}"/>
    <cellStyle name="40% - アクセント 4 5 3 2" xfId="970" xr:uid="{55F001E4-B782-48D1-B28F-991E4D1FB785}"/>
    <cellStyle name="40% - アクセント 4 5 4" xfId="971" xr:uid="{100339C4-1219-4FC3-BC66-10E17C368C68}"/>
    <cellStyle name="40% - アクセント 4 6" xfId="195" xr:uid="{C40CD03B-4135-4DD6-97C2-9F3BF2455F3D}"/>
    <cellStyle name="40% - アクセント 4 6 2" xfId="972" xr:uid="{3969592B-B423-4254-881B-657D9609955A}"/>
    <cellStyle name="40% - アクセント 4 7" xfId="196" xr:uid="{E25F2F70-4608-4837-9DE2-5BCE14721FE7}"/>
    <cellStyle name="40% - アクセント 4 7 2" xfId="973" xr:uid="{6A134A44-647F-4652-8A58-7A861E1F2A71}"/>
    <cellStyle name="40% - アクセント 4 8" xfId="178" xr:uid="{8862B9DA-5C37-452E-A178-CFFA35F8F7CE}"/>
    <cellStyle name="40% - アクセント 4 8 2" xfId="974" xr:uid="{B2EAA23E-6016-4D3A-A921-A87100B9FBFD}"/>
    <cellStyle name="40% - アクセント 4 9" xfId="975" xr:uid="{47192BE9-F3B4-4508-8AA0-D87714446A99}"/>
    <cellStyle name="40% - アクセント 4 9 2" xfId="976" xr:uid="{83389A23-108B-4538-84F9-366413A6955D}"/>
    <cellStyle name="40% - アクセント 5 10" xfId="977" xr:uid="{2A28DD9C-574F-4C0F-9323-928AE92C935B}"/>
    <cellStyle name="40% - アクセント 5 11" xfId="978" xr:uid="{229A7C46-CB49-4BED-8356-266E155DEEC8}"/>
    <cellStyle name="40% - アクセント 5 2" xfId="198" xr:uid="{52389A24-E309-4044-B45E-0E0C73C6E931}"/>
    <cellStyle name="40% - アクセント 5 2 2" xfId="199" xr:uid="{10904763-7532-4C78-A725-BCD2AFA970DB}"/>
    <cellStyle name="40% - アクセント 5 2 2 2" xfId="200" xr:uid="{6A102332-C1CF-418B-AC75-D4E46D924734}"/>
    <cellStyle name="40% - アクセント 5 2 2 2 2" xfId="979" xr:uid="{6794950A-3381-4528-94C8-6C430D648233}"/>
    <cellStyle name="40% - アクセント 5 2 2 3" xfId="980" xr:uid="{DD355BA5-8E52-408D-8CC3-6F9BF757FD38}"/>
    <cellStyle name="40% - アクセント 5 2 3" xfId="201" xr:uid="{46A9B8C9-D927-43FD-B18F-871645818308}"/>
    <cellStyle name="40% - アクセント 5 2 3 2" xfId="981" xr:uid="{0E9C0DAD-1396-4FEA-892C-257DDD9A73C6}"/>
    <cellStyle name="40% - アクセント 5 2 4" xfId="982" xr:uid="{6B00BE42-D55B-4FDF-AB72-9FD9549C981D}"/>
    <cellStyle name="40% - アクセント 5 3" xfId="202" xr:uid="{E3927469-4194-430B-8050-3FEE061134D4}"/>
    <cellStyle name="40% - アクセント 5 3 2" xfId="203" xr:uid="{F42A0FDA-9B7B-45E9-9049-009F5CAFC2B0}"/>
    <cellStyle name="40% - アクセント 5 3 2 2" xfId="204" xr:uid="{CB3A891D-1DB1-46F1-8706-7AF4E651E0F5}"/>
    <cellStyle name="40% - アクセント 5 3 2 2 2" xfId="983" xr:uid="{EC9127C3-609D-4142-8ABD-D0681F96EE74}"/>
    <cellStyle name="40% - アクセント 5 3 2 3" xfId="984" xr:uid="{81FAC715-ABB7-4671-9465-AE3191B381E7}"/>
    <cellStyle name="40% - アクセント 5 3 3" xfId="205" xr:uid="{92D44E46-6076-4BC4-840A-DB36D69C44EE}"/>
    <cellStyle name="40% - アクセント 5 3 3 2" xfId="985" xr:uid="{014ECDFF-17EF-4C5D-B2F1-22B37E9C0914}"/>
    <cellStyle name="40% - アクセント 5 3 4" xfId="986" xr:uid="{125716BB-F4E4-48A0-956F-66BEBD3060F0}"/>
    <cellStyle name="40% - アクセント 5 4" xfId="206" xr:uid="{7D090D9B-E017-46F9-A04E-03188BD02446}"/>
    <cellStyle name="40% - アクセント 5 4 2" xfId="207" xr:uid="{1264A73B-0D79-4379-BDB8-72949586F2FD}"/>
    <cellStyle name="40% - アクセント 5 4 2 2" xfId="208" xr:uid="{42BE5AC8-B9ED-4086-8BCE-1987C9683D54}"/>
    <cellStyle name="40% - アクセント 5 4 2 2 2" xfId="987" xr:uid="{87A21135-972E-4A98-AEBB-4634160351D5}"/>
    <cellStyle name="40% - アクセント 5 4 2 3" xfId="988" xr:uid="{C3665B38-F787-4A8F-B267-144E279127D8}"/>
    <cellStyle name="40% - アクセント 5 4 3" xfId="209" xr:uid="{6A8DF6A1-6801-4853-A000-641B76CA1484}"/>
    <cellStyle name="40% - アクセント 5 4 3 2" xfId="989" xr:uid="{DF642BC5-E28F-4D57-8769-54F8F22F5312}"/>
    <cellStyle name="40% - アクセント 5 4 4" xfId="990" xr:uid="{96E10FA7-B686-454C-8222-0A227EABCF1A}"/>
    <cellStyle name="40% - アクセント 5 5" xfId="210" xr:uid="{3BBC48CA-8481-4BFD-9A84-9C65C55BB127}"/>
    <cellStyle name="40% - アクセント 5 5 2" xfId="211" xr:uid="{E9752C46-50F4-4FEA-A969-8810D0CD64D9}"/>
    <cellStyle name="40% - アクセント 5 5 2 2" xfId="212" xr:uid="{66B49732-0D62-470C-B37B-12590EB09CCE}"/>
    <cellStyle name="40% - アクセント 5 5 2 2 2" xfId="991" xr:uid="{999B9954-93D7-463C-9C8B-3DBC0A974761}"/>
    <cellStyle name="40% - アクセント 5 5 2 3" xfId="992" xr:uid="{28064016-B860-43E9-A39A-C77C52D2958E}"/>
    <cellStyle name="40% - アクセント 5 5 3" xfId="213" xr:uid="{009EAACC-776E-439E-B4DB-730E140D46A3}"/>
    <cellStyle name="40% - アクセント 5 5 3 2" xfId="993" xr:uid="{BBD2319A-1C56-43FD-B274-8CB4126BE4B9}"/>
    <cellStyle name="40% - アクセント 5 5 4" xfId="994" xr:uid="{BAD464A6-2CB2-45C2-86E2-C2E9A434EE88}"/>
    <cellStyle name="40% - アクセント 5 6" xfId="214" xr:uid="{DBA15829-86AA-4443-86B4-9C2AD15342DE}"/>
    <cellStyle name="40% - アクセント 5 6 2" xfId="995" xr:uid="{DA13FCB0-9596-4CAE-9865-31A02506E419}"/>
    <cellStyle name="40% - アクセント 5 7" xfId="215" xr:uid="{2F67AB4A-8A96-43C0-B121-196653FBDBB6}"/>
    <cellStyle name="40% - アクセント 5 7 2" xfId="996" xr:uid="{5114FDCE-5306-443F-BBC7-5FB2A585FDBB}"/>
    <cellStyle name="40% - アクセント 5 8" xfId="197" xr:uid="{BE18DE23-A8A0-492E-8962-2426D2C865CC}"/>
    <cellStyle name="40% - アクセント 5 8 2" xfId="997" xr:uid="{61EE630F-994F-40B8-B5AD-39DA6DED6A6D}"/>
    <cellStyle name="40% - アクセント 5 9" xfId="998" xr:uid="{245B34B3-DC93-4367-A69C-7418567DE1DF}"/>
    <cellStyle name="40% - アクセント 5 9 2" xfId="999" xr:uid="{3CCFDAAC-36E3-4F17-B5FE-A1390CC056A3}"/>
    <cellStyle name="40% - アクセント 6 10" xfId="1000" xr:uid="{1F9D4F4D-C82D-485B-B9C5-92E0505583C7}"/>
    <cellStyle name="40% - アクセント 6 11" xfId="1001" xr:uid="{B70E1A40-D5DE-4BF2-A6E0-07E6D75A31A1}"/>
    <cellStyle name="40% - アクセント 6 2" xfId="217" xr:uid="{D716E98E-AF80-4391-AF4E-19E5B968AF3A}"/>
    <cellStyle name="40% - アクセント 6 2 2" xfId="218" xr:uid="{822BF4B0-468F-43F4-87EC-7D684BF42349}"/>
    <cellStyle name="40% - アクセント 6 2 2 2" xfId="219" xr:uid="{400A54B2-0DAD-4BB5-9C8C-79550018B997}"/>
    <cellStyle name="40% - アクセント 6 2 2 2 2" xfId="1002" xr:uid="{24D3F7E1-9586-4B17-9A7D-2AB7AA411E24}"/>
    <cellStyle name="40% - アクセント 6 2 2 3" xfId="1003" xr:uid="{9F4E45DA-0223-49EC-81B0-980108E2B8C5}"/>
    <cellStyle name="40% - アクセント 6 2 3" xfId="220" xr:uid="{5E691F7D-8A86-4534-BE1C-92CD0D86D265}"/>
    <cellStyle name="40% - アクセント 6 2 3 2" xfId="1004" xr:uid="{BEE8A32D-4FB5-4E11-A0E5-EC4ABFC85BD9}"/>
    <cellStyle name="40% - アクセント 6 2 4" xfId="1005" xr:uid="{60CEC0E7-30D5-40B9-9C41-DF7F6EC56CC8}"/>
    <cellStyle name="40% - アクセント 6 3" xfId="221" xr:uid="{8E1D3D08-5282-4C82-973F-E78D6284A45E}"/>
    <cellStyle name="40% - アクセント 6 3 2" xfId="222" xr:uid="{296B974E-814E-48DB-810D-AC21922380C4}"/>
    <cellStyle name="40% - アクセント 6 3 2 2" xfId="223" xr:uid="{0711F575-BA86-4EB9-B68E-F325602953B4}"/>
    <cellStyle name="40% - アクセント 6 3 2 2 2" xfId="1006" xr:uid="{4D45D987-5B70-44E6-913D-0A5E463CCC03}"/>
    <cellStyle name="40% - アクセント 6 3 2 3" xfId="1007" xr:uid="{0274D50C-88F5-4F64-93E6-DE1366172E4E}"/>
    <cellStyle name="40% - アクセント 6 3 3" xfId="224" xr:uid="{A248EDBD-263E-4523-A206-107181B1121B}"/>
    <cellStyle name="40% - アクセント 6 3 3 2" xfId="1008" xr:uid="{0EFF1AE6-789F-46DF-B23F-2CFBB7A01F81}"/>
    <cellStyle name="40% - アクセント 6 3 4" xfId="1009" xr:uid="{791D8DC3-4E97-4BDC-A050-1B75F12ACEB1}"/>
    <cellStyle name="40% - アクセント 6 4" xfId="225" xr:uid="{F7E84F52-B0CA-4AE0-9E04-2312024FCD05}"/>
    <cellStyle name="40% - アクセント 6 4 2" xfId="226" xr:uid="{D05FD0D2-74FD-4B83-A541-DFEDEA0CF494}"/>
    <cellStyle name="40% - アクセント 6 4 2 2" xfId="227" xr:uid="{C5463E4F-DFCF-4601-8E1F-47431A3F87F4}"/>
    <cellStyle name="40% - アクセント 6 4 2 2 2" xfId="1010" xr:uid="{1E15B48D-1A18-4635-8FF8-1D4F78097B28}"/>
    <cellStyle name="40% - アクセント 6 4 2 3" xfId="1011" xr:uid="{A33FE289-47A3-410A-B8D0-21D44AB633BE}"/>
    <cellStyle name="40% - アクセント 6 4 3" xfId="228" xr:uid="{4E1F64C5-B397-48ED-8B18-9B5B07DDF2DF}"/>
    <cellStyle name="40% - アクセント 6 4 3 2" xfId="1012" xr:uid="{254DE2C5-D05F-4B0A-A176-47E420A5A339}"/>
    <cellStyle name="40% - アクセント 6 4 4" xfId="1013" xr:uid="{BF8A2B2E-6100-46E3-9229-BF6A4B7F5BD0}"/>
    <cellStyle name="40% - アクセント 6 5" xfId="229" xr:uid="{DFBD542B-73C8-48DC-B677-D135ABA5991B}"/>
    <cellStyle name="40% - アクセント 6 5 2" xfId="230" xr:uid="{5D59FE67-EB46-4CD8-8CEF-801FE47AA4B4}"/>
    <cellStyle name="40% - アクセント 6 5 2 2" xfId="231" xr:uid="{438AFD9F-676B-458A-9258-09A920CE84E8}"/>
    <cellStyle name="40% - アクセント 6 5 2 2 2" xfId="1014" xr:uid="{676AE2F5-03EE-4EA7-B86C-01C784EDE0D3}"/>
    <cellStyle name="40% - アクセント 6 5 2 3" xfId="1015" xr:uid="{98AA283C-6193-46BA-8116-1757B3C1C876}"/>
    <cellStyle name="40% - アクセント 6 5 3" xfId="232" xr:uid="{D982FD7F-0E6E-41FE-9812-999612AE4D8B}"/>
    <cellStyle name="40% - アクセント 6 5 3 2" xfId="1016" xr:uid="{E27AB05F-01FC-4033-A09A-5FE5F3A2AB9D}"/>
    <cellStyle name="40% - アクセント 6 5 4" xfId="1017" xr:uid="{BDDEF36F-10F6-4537-A08F-843172EF6559}"/>
    <cellStyle name="40% - アクセント 6 6" xfId="233" xr:uid="{B9CE3A3D-040D-4AD3-B7AE-FCFE3BB868C4}"/>
    <cellStyle name="40% - アクセント 6 6 2" xfId="1018" xr:uid="{FFEE1FFC-EB96-4064-ACE8-C91603993523}"/>
    <cellStyle name="40% - アクセント 6 7" xfId="234" xr:uid="{D5BB30EE-6679-4234-B417-E1B351C506B3}"/>
    <cellStyle name="40% - アクセント 6 7 2" xfId="1019" xr:uid="{35C3EC88-106A-4786-B0B7-3D40FE283818}"/>
    <cellStyle name="40% - アクセント 6 8" xfId="216" xr:uid="{32B28B6B-440B-4BA0-9AE8-19BB8F53426C}"/>
    <cellStyle name="40% - アクセント 6 8 2" xfId="1020" xr:uid="{2A586028-E511-4BB3-9DAF-3FF8184BA014}"/>
    <cellStyle name="40% - アクセント 6 9" xfId="1021" xr:uid="{C0649A2A-123C-4479-8AEA-6BF189360C4B}"/>
    <cellStyle name="40% - アクセント 6 9 2" xfId="1022" xr:uid="{98E1813E-AE68-47AA-82F5-73F1149CC733}"/>
    <cellStyle name="60% - アクセント 1 10" xfId="1023" xr:uid="{DFF391B4-77B5-4F10-9E64-EB6B3302FE48}"/>
    <cellStyle name="60% - アクセント 1 2" xfId="236" xr:uid="{30D700A7-8FE8-4887-9D42-213DF370026B}"/>
    <cellStyle name="60% - アクセント 1 2 2" xfId="1024" xr:uid="{6A435527-EEFC-4120-AB03-9E485BF9008E}"/>
    <cellStyle name="60% - アクセント 1 2 3" xfId="1025" xr:uid="{6B17140F-4D92-4737-B0C8-99F5597F4A6A}"/>
    <cellStyle name="60% - アクセント 1 3" xfId="237" xr:uid="{A12D8992-1FB3-4B8F-BB6E-B80994EED43F}"/>
    <cellStyle name="60% - アクセント 1 3 2" xfId="1026" xr:uid="{18DF2653-E703-416D-BE9B-62C0A0AF3A22}"/>
    <cellStyle name="60% - アクセント 1 3 3" xfId="1027" xr:uid="{740AA962-9BB8-4D59-8731-957BEE97EBAB}"/>
    <cellStyle name="60% - アクセント 1 4" xfId="238" xr:uid="{24913247-8AFF-44CE-8080-49F7F90C8FF0}"/>
    <cellStyle name="60% - アクセント 1 4 2" xfId="1028" xr:uid="{FECB0161-C5C9-4FF9-AF76-82B79516E418}"/>
    <cellStyle name="60% - アクセント 1 4 3" xfId="1029" xr:uid="{D59C3AB2-3785-44B2-8BC1-256FD0F8C63A}"/>
    <cellStyle name="60% - アクセント 1 5" xfId="239" xr:uid="{E8A62B19-0E5B-4327-8CB8-5A360B8EF9D0}"/>
    <cellStyle name="60% - アクセント 1 5 2" xfId="1030" xr:uid="{51492793-B3BC-4D0F-9386-5409AD912BA9}"/>
    <cellStyle name="60% - アクセント 1 5 3" xfId="1031" xr:uid="{CAD0FF1F-20D9-44D4-A0D9-11C51A39980E}"/>
    <cellStyle name="60% - アクセント 1 6" xfId="240" xr:uid="{9BD1BACB-2282-46B8-96AA-EDA5B41EE391}"/>
    <cellStyle name="60% - アクセント 1 7" xfId="235" xr:uid="{7A30CADD-4BA5-47FD-806E-A953BB885B0F}"/>
    <cellStyle name="60% - アクセント 1 8" xfId="1032" xr:uid="{3865D46F-990F-40D3-9FA0-0F802EFC7B5B}"/>
    <cellStyle name="60% - アクセント 1 9" xfId="1033" xr:uid="{B5E2FD42-3EFC-4343-B4CD-BC4E99C4D128}"/>
    <cellStyle name="60% - アクセント 2 10" xfId="1034" xr:uid="{C84248E9-2A4A-4A88-A3CC-45A27E1B9DF0}"/>
    <cellStyle name="60% - アクセント 2 2" xfId="242" xr:uid="{6B691665-4353-4C22-9831-194B1DD1E30D}"/>
    <cellStyle name="60% - アクセント 2 2 2" xfId="1035" xr:uid="{61C6F754-5FF2-4D59-8198-130B9D01C735}"/>
    <cellStyle name="60% - アクセント 2 2 3" xfId="1036" xr:uid="{9F45CC1B-78A2-4971-9AF3-BBA003F384AC}"/>
    <cellStyle name="60% - アクセント 2 3" xfId="243" xr:uid="{1432932D-04F2-4972-9333-C81DFBFFC128}"/>
    <cellStyle name="60% - アクセント 2 3 2" xfId="1037" xr:uid="{F0B97AFB-C16C-4107-90A2-EC3959A2D2D5}"/>
    <cellStyle name="60% - アクセント 2 3 3" xfId="1038" xr:uid="{68CE63E6-D31D-4044-95BB-659AEA970B7D}"/>
    <cellStyle name="60% - アクセント 2 4" xfId="244" xr:uid="{FCF3A855-7234-4286-9892-304F7D0477A5}"/>
    <cellStyle name="60% - アクセント 2 4 2" xfId="1039" xr:uid="{BC187188-FC53-478C-AFD1-8E928065D3B0}"/>
    <cellStyle name="60% - アクセント 2 4 3" xfId="1040" xr:uid="{B082EA87-BD7E-4B23-BF11-D325FDC856A2}"/>
    <cellStyle name="60% - アクセント 2 5" xfId="245" xr:uid="{EF49FF1B-9BA7-4F53-9C74-5AE50063BB50}"/>
    <cellStyle name="60% - アクセント 2 5 2" xfId="1041" xr:uid="{8018B751-D94B-4562-A3BB-DDB41E1CD594}"/>
    <cellStyle name="60% - アクセント 2 5 3" xfId="1042" xr:uid="{41CB2F7D-50F8-4D84-A445-0DF92A146C80}"/>
    <cellStyle name="60% - アクセント 2 6" xfId="246" xr:uid="{6228AE60-3EC4-44C3-939F-A1C575C4A198}"/>
    <cellStyle name="60% - アクセント 2 7" xfId="241" xr:uid="{4F2DD358-BC4E-49B5-9C9E-D97431A000F5}"/>
    <cellStyle name="60% - アクセント 2 8" xfId="1043" xr:uid="{C6BB931A-0200-426F-890F-9C2BC6C8637F}"/>
    <cellStyle name="60% - アクセント 2 9" xfId="1044" xr:uid="{6F65C863-717B-4792-BF8F-84FCC8C76447}"/>
    <cellStyle name="60% - アクセント 3 10" xfId="1045" xr:uid="{6EDED0B3-5581-4D3B-8C32-3BD93DA5F707}"/>
    <cellStyle name="60% - アクセント 3 2" xfId="248" xr:uid="{C278C6AE-26BD-40A9-8586-B290FA3E184A}"/>
    <cellStyle name="60% - アクセント 3 2 2" xfId="1046" xr:uid="{521A5355-E035-46C1-9E9E-EA10113071CD}"/>
    <cellStyle name="60% - アクセント 3 2 3" xfId="1047" xr:uid="{CB6A9E82-CF1B-46BE-9191-E4A883256CDE}"/>
    <cellStyle name="60% - アクセント 3 3" xfId="249" xr:uid="{619C22A4-A383-4611-837D-849242B23926}"/>
    <cellStyle name="60% - アクセント 3 3 2" xfId="1048" xr:uid="{CAEF26AC-8B02-42CE-B679-C339061EC3F4}"/>
    <cellStyle name="60% - アクセント 3 3 3" xfId="1049" xr:uid="{7786F600-DE0B-4C0E-8844-F2396B12C4F9}"/>
    <cellStyle name="60% - アクセント 3 4" xfId="250" xr:uid="{033DAB33-6C66-4835-8F19-BD03691360A6}"/>
    <cellStyle name="60% - アクセント 3 4 2" xfId="1050" xr:uid="{EB08CBAD-35D5-4A63-A77D-A1CBF0F52BEF}"/>
    <cellStyle name="60% - アクセント 3 4 3" xfId="1051" xr:uid="{5C6A2AC5-D98E-4B96-B5E6-36329BF8D104}"/>
    <cellStyle name="60% - アクセント 3 5" xfId="251" xr:uid="{587BECCF-8FFD-41D2-A6E0-766C04BC55E1}"/>
    <cellStyle name="60% - アクセント 3 5 2" xfId="1052" xr:uid="{22E65659-DB6E-4E66-97C3-D5EF8A5CBE01}"/>
    <cellStyle name="60% - アクセント 3 5 3" xfId="1053" xr:uid="{A51CAE48-0093-4279-A8B5-CA102904A156}"/>
    <cellStyle name="60% - アクセント 3 6" xfId="252" xr:uid="{C6372511-090E-4F8E-9E00-7D43DFE3D98E}"/>
    <cellStyle name="60% - アクセント 3 7" xfId="247" xr:uid="{EADD80AB-E0CF-4845-B78A-39222615A22D}"/>
    <cellStyle name="60% - アクセント 3 8" xfId="1054" xr:uid="{471883A8-ED24-40E5-A452-ECD16BE27F25}"/>
    <cellStyle name="60% - アクセント 3 9" xfId="1055" xr:uid="{19FFBC9C-74BD-4146-824C-1E2F6EDEC678}"/>
    <cellStyle name="60% - アクセント 4 10" xfId="1056" xr:uid="{A66B9E5D-F928-4761-AF38-95DC4CBEF3FA}"/>
    <cellStyle name="60% - アクセント 4 2" xfId="254" xr:uid="{737560CB-4616-4971-A9C6-B596613DFEDD}"/>
    <cellStyle name="60% - アクセント 4 2 2" xfId="1057" xr:uid="{51212F48-BCC8-4A9F-89B6-4C5E248BF59F}"/>
    <cellStyle name="60% - アクセント 4 2 3" xfId="1058" xr:uid="{64C7CA45-654B-4D4B-9717-F5E7AEF06221}"/>
    <cellStyle name="60% - アクセント 4 3" xfId="255" xr:uid="{E65EEFFC-DC2A-42B7-8AB1-268041916EE6}"/>
    <cellStyle name="60% - アクセント 4 3 2" xfId="1059" xr:uid="{F4151C41-CD4E-4FDD-A3FA-64F08A19BDE0}"/>
    <cellStyle name="60% - アクセント 4 3 3" xfId="1060" xr:uid="{950714CD-E835-4426-B3C7-A013F56FCC38}"/>
    <cellStyle name="60% - アクセント 4 4" xfId="256" xr:uid="{6E02B48D-ED1B-4981-A776-F83A1B733C4B}"/>
    <cellStyle name="60% - アクセント 4 4 2" xfId="1061" xr:uid="{B12F2A40-C97E-4ECC-B881-0C6F6582D01F}"/>
    <cellStyle name="60% - アクセント 4 4 3" xfId="1062" xr:uid="{A4CAB672-3A4F-4668-884F-D9C196AEFD2E}"/>
    <cellStyle name="60% - アクセント 4 5" xfId="257" xr:uid="{16E21B2B-7B34-468B-89B5-3AE59849798D}"/>
    <cellStyle name="60% - アクセント 4 5 2" xfId="1063" xr:uid="{7C0A0933-63DB-41BB-ADF0-6FF386E0BA70}"/>
    <cellStyle name="60% - アクセント 4 5 3" xfId="1064" xr:uid="{18CB78A8-9B59-4E85-8EFE-63D2859BDA29}"/>
    <cellStyle name="60% - アクセント 4 6" xfId="258" xr:uid="{31D2AC14-4361-4D77-84F6-EC018B64BB0F}"/>
    <cellStyle name="60% - アクセント 4 7" xfId="253" xr:uid="{6EFB68AA-4EBA-496A-9813-5FD16B99F9D0}"/>
    <cellStyle name="60% - アクセント 4 8" xfId="1065" xr:uid="{C7B745EC-FD3B-4EF9-8360-59A2F20CEF3C}"/>
    <cellStyle name="60% - アクセント 4 9" xfId="1066" xr:uid="{C9DC425F-9BBA-4E1A-810E-FD0626A47424}"/>
    <cellStyle name="60% - アクセント 5 10" xfId="1067" xr:uid="{968EBAC6-370C-49A4-8027-42409C5DB376}"/>
    <cellStyle name="60% - アクセント 5 2" xfId="260" xr:uid="{5020C60B-0BD4-492F-B7D1-296DE2DAE095}"/>
    <cellStyle name="60% - アクセント 5 2 2" xfId="1068" xr:uid="{F5D7A7FA-A54B-4B70-8C2C-718C1CF6FA17}"/>
    <cellStyle name="60% - アクセント 5 2 3" xfId="1069" xr:uid="{8A643E34-2CA9-4150-AE50-3A5F7B18D07D}"/>
    <cellStyle name="60% - アクセント 5 3" xfId="261" xr:uid="{8C75D2A1-D033-4359-B872-2BF3FEF8CBDC}"/>
    <cellStyle name="60% - アクセント 5 3 2" xfId="1070" xr:uid="{ABA4603D-3CD9-451B-A47F-65FF091F167A}"/>
    <cellStyle name="60% - アクセント 5 3 3" xfId="1071" xr:uid="{DD114B38-F1D7-49D7-8E33-47C17309BCDF}"/>
    <cellStyle name="60% - アクセント 5 4" xfId="262" xr:uid="{4581E23C-7517-4182-8DC4-C30C2317626F}"/>
    <cellStyle name="60% - アクセント 5 4 2" xfId="1072" xr:uid="{FC12D9FE-25EC-4262-B469-E7E783FF5739}"/>
    <cellStyle name="60% - アクセント 5 4 3" xfId="1073" xr:uid="{61B45604-B4F3-41AB-BA9B-023442FA17BB}"/>
    <cellStyle name="60% - アクセント 5 5" xfId="263" xr:uid="{2C105197-ED02-4E7B-9FCD-40D08B24B41F}"/>
    <cellStyle name="60% - アクセント 5 5 2" xfId="1074" xr:uid="{B00A5477-0B69-4E65-BD8A-2A3E04B0D367}"/>
    <cellStyle name="60% - アクセント 5 5 3" xfId="1075" xr:uid="{E963EEFA-1AF4-45C0-9C1F-10A489FD2622}"/>
    <cellStyle name="60% - アクセント 5 6" xfId="264" xr:uid="{52225928-E824-4F5F-872E-E809B4281BD1}"/>
    <cellStyle name="60% - アクセント 5 7" xfId="259" xr:uid="{CD6C1C7A-E51E-4714-89B9-E9453FD2A86F}"/>
    <cellStyle name="60% - アクセント 5 8" xfId="1076" xr:uid="{4E6E7779-3658-41A5-9A47-A95FDCB94C6A}"/>
    <cellStyle name="60% - アクセント 5 9" xfId="1077" xr:uid="{4AD909B7-1E56-4791-B769-EE9A477A9348}"/>
    <cellStyle name="60% - アクセント 6 10" xfId="1078" xr:uid="{1F1FFC48-B692-444A-A490-42709D26D040}"/>
    <cellStyle name="60% - アクセント 6 2" xfId="266" xr:uid="{5AD6DD87-F054-4212-8B31-EFF41913CCE6}"/>
    <cellStyle name="60% - アクセント 6 2 2" xfId="1079" xr:uid="{29AE05F0-DF13-46E0-B718-107F03921E3F}"/>
    <cellStyle name="60% - アクセント 6 2 3" xfId="1080" xr:uid="{0F7C5398-A43E-4F1A-85A9-77B7D8695B0F}"/>
    <cellStyle name="60% - アクセント 6 3" xfId="267" xr:uid="{153FD55A-E801-4C38-B78A-F39CCD977E10}"/>
    <cellStyle name="60% - アクセント 6 3 2" xfId="1081" xr:uid="{D8937776-D9A9-4FD3-B7CA-FC91F366ADF2}"/>
    <cellStyle name="60% - アクセント 6 3 3" xfId="1082" xr:uid="{38CB5C92-D2F5-4A3A-AE07-B77CB8087CCD}"/>
    <cellStyle name="60% - アクセント 6 4" xfId="268" xr:uid="{42308FFF-BB5F-4905-ADFD-7C71489FD596}"/>
    <cellStyle name="60% - アクセント 6 4 2" xfId="1083" xr:uid="{D245DDE0-240F-47EC-925A-DDDC8D22B719}"/>
    <cellStyle name="60% - アクセント 6 4 3" xfId="1084" xr:uid="{F7E6C8F6-8DB1-453F-9DEA-611AED5F375B}"/>
    <cellStyle name="60% - アクセント 6 5" xfId="269" xr:uid="{1B5BF98B-7B24-44ED-B490-6001E222EB2B}"/>
    <cellStyle name="60% - アクセント 6 5 2" xfId="1085" xr:uid="{250C174A-0F99-47DD-895B-68FE1BEE81DB}"/>
    <cellStyle name="60% - アクセント 6 5 3" xfId="1086" xr:uid="{E0C5519B-03AD-401D-96B0-91E9D4061A75}"/>
    <cellStyle name="60% - アクセント 6 6" xfId="270" xr:uid="{F6F48518-4BC3-4A23-BE2C-22F1C2C060B3}"/>
    <cellStyle name="60% - アクセント 6 7" xfId="265" xr:uid="{54BD89EA-479B-4103-A331-5A88D4982D05}"/>
    <cellStyle name="60% - アクセント 6 8" xfId="1087" xr:uid="{765FF6CF-AB80-41D5-9EE8-AE1C5FC94799}"/>
    <cellStyle name="60% - アクセント 6 9" xfId="1088" xr:uid="{95263974-6764-410C-ADA2-80C8FA4DBD23}"/>
    <cellStyle name="Calc Currency (0)" xfId="1089" xr:uid="{397AFAF8-E91B-4D9F-9DAE-EC707F4842FA}"/>
    <cellStyle name="Comma [0]" xfId="1090" xr:uid="{109CC0FC-D1C9-4DC4-AAD7-66537B97346F}"/>
    <cellStyle name="Comma [0] 2" xfId="1091" xr:uid="{C6F445F4-56AF-445E-9673-0D2DAF3E907A}"/>
    <cellStyle name="Comma [0] 2 2" xfId="1092" xr:uid="{83DF24F7-37C7-4E7E-9A0A-AC4AE29D8586}"/>
    <cellStyle name="Comma [0] 2 2 2" xfId="1093" xr:uid="{F511B916-5766-4B6D-B6CD-5AC294AC7E75}"/>
    <cellStyle name="Comma [0] 2 2 2 2" xfId="1094" xr:uid="{77EC3397-E992-49D6-A79F-42430A3ADAF2}"/>
    <cellStyle name="Comma [0] 2 2 3" xfId="1095" xr:uid="{0C9B3B88-AC4F-410D-8E7C-AFAE2394C8EF}"/>
    <cellStyle name="Comma [0] 2 3" xfId="1096" xr:uid="{E286EE2B-7DFE-4984-9A2F-7C7EC3A07899}"/>
    <cellStyle name="Comma [0] 2 3 2" xfId="1097" xr:uid="{3D455418-AFE2-4C5F-9ECD-1C3D0C6FCDD1}"/>
    <cellStyle name="Comma [0] 2 3 2 2" xfId="1098" xr:uid="{1E90604D-F54B-4667-BB76-0FFBAEE7139A}"/>
    <cellStyle name="Comma [0] 2 3 3" xfId="1099" xr:uid="{AF28F51D-64FE-4DB8-9992-3D19E869D7CF}"/>
    <cellStyle name="Comma [0] 2 4" xfId="1100" xr:uid="{C9E65EF4-727F-4E66-99CA-4D3C82CB3C9D}"/>
    <cellStyle name="Comma [0] 2 4 2" xfId="1101" xr:uid="{CAF01BFC-B6C5-43AC-B1FB-3C93933F2A05}"/>
    <cellStyle name="Comma [0] 2 5" xfId="1102" xr:uid="{3077216B-C034-4587-B81C-A1F4AE38A536}"/>
    <cellStyle name="Comma [0] 2 5 2" xfId="1103" xr:uid="{54496EFF-B44C-4E42-A4BD-B465B8807ABE}"/>
    <cellStyle name="Comma [0] 2 6" xfId="1104" xr:uid="{D209435F-F19C-41A5-81CC-09C1A01D0CED}"/>
    <cellStyle name="Comma [0] 3" xfId="1105" xr:uid="{0323AA77-ED50-4233-AA83-9F2A4A90D22A}"/>
    <cellStyle name="Comma [0] 3 2" xfId="1106" xr:uid="{4FD947A1-AB8F-42D1-A999-E2229512F038}"/>
    <cellStyle name="Comma [0] 3 2 2" xfId="1107" xr:uid="{D0D81EC3-122F-4400-8976-E1A72B488802}"/>
    <cellStyle name="Comma [0] 3 3" xfId="1108" xr:uid="{DA718282-E656-4AB0-991D-A1089E153483}"/>
    <cellStyle name="Comma [0] 4" xfId="1109" xr:uid="{E8304463-222D-43CB-9099-423933FAB2A6}"/>
    <cellStyle name="Comma [0] 4 2" xfId="1110" xr:uid="{5FC59E91-1DA5-408B-A559-CC472B6CD338}"/>
    <cellStyle name="Comma [0] 4 2 2" xfId="1111" xr:uid="{A0127E9E-FF14-43D4-AE95-590F5C510838}"/>
    <cellStyle name="Comma [0] 4 3" xfId="1112" xr:uid="{CEB54096-B311-4E57-BBA3-C6D100F81AE8}"/>
    <cellStyle name="Comma [0] 5" xfId="1113" xr:uid="{0A50046A-95CE-499A-AEC3-81A284991FDD}"/>
    <cellStyle name="Comma [0] 5 2" xfId="1114" xr:uid="{5FEAAD10-ED8E-4BCE-91DC-F4CF592847FD}"/>
    <cellStyle name="Comma [0] 6" xfId="1115" xr:uid="{334F8815-B403-42E4-BDDE-C1FCC2351C99}"/>
    <cellStyle name="Comma [0] 6 2" xfId="1116" xr:uid="{CF0C30B1-7558-4EAB-9444-0A1738C8CF67}"/>
    <cellStyle name="Comma [0] 7" xfId="1117" xr:uid="{AF4538F5-DE75-4BF0-9B61-9112A9404E62}"/>
    <cellStyle name="Currency [0]" xfId="1118" xr:uid="{FE3865D0-9405-4995-9B20-7E1C5FAAB4F7}"/>
    <cellStyle name="Header1" xfId="1119" xr:uid="{D55DE333-6FB0-4783-99F7-23C4EA37B095}"/>
    <cellStyle name="Header2" xfId="1120" xr:uid="{5A3B72D5-7923-4B1A-8FD8-3AC06346AE9C}"/>
    <cellStyle name="Normal_#18-Internet" xfId="1121" xr:uid="{53035A0C-CC43-4032-8DE8-DB37F8F1DF05}"/>
    <cellStyle name="アクセント 1 - 20%" xfId="272" xr:uid="{C4684872-6EBB-43AE-ABAD-7C84E031EE63}"/>
    <cellStyle name="アクセント 1 - 20% 2" xfId="273" xr:uid="{F6F1D15F-AB70-4EE5-A70B-C631E977C400}"/>
    <cellStyle name="アクセント 1 - 20% 2 2" xfId="274" xr:uid="{B6473BAC-61F1-4FDE-9FC7-AABFFA7A5A06}"/>
    <cellStyle name="アクセント 1 - 20% 2 2 2" xfId="1122" xr:uid="{B44EFF57-768C-49D4-BD3C-B58DEE926BE0}"/>
    <cellStyle name="アクセント 1 - 20% 2 3" xfId="1123" xr:uid="{DCE118D3-196F-4365-9E01-4D3D48120332}"/>
    <cellStyle name="アクセント 1 - 20% 3" xfId="275" xr:uid="{5303AD8A-4C95-4245-8CD1-DE34CCE222ED}"/>
    <cellStyle name="アクセント 1 - 20% 3 2" xfId="1124" xr:uid="{1BBC2F45-3EBB-4BC7-A6AE-4932D0C71021}"/>
    <cellStyle name="アクセント 1 - 20% 4" xfId="1125" xr:uid="{C0E04229-D4B5-4CC3-BAAE-FD71FC20D26D}"/>
    <cellStyle name="アクセント 1 - 40%" xfId="276" xr:uid="{ABA112E9-9BE5-4510-A676-652465E95156}"/>
    <cellStyle name="アクセント 1 - 40% 2" xfId="277" xr:uid="{CDEBC3E6-F1C4-42B1-B85D-1DBC91C90049}"/>
    <cellStyle name="アクセント 1 - 40% 2 2" xfId="278" xr:uid="{8A509663-CF84-4CE1-9704-8E6B726DAE72}"/>
    <cellStyle name="アクセント 1 - 40% 2 2 2" xfId="1126" xr:uid="{723A75A4-D513-4695-8A46-2D9098514142}"/>
    <cellStyle name="アクセント 1 - 40% 2 3" xfId="1127" xr:uid="{B27B4607-3AD5-45E6-8EEA-436FA3A498C4}"/>
    <cellStyle name="アクセント 1 - 40% 3" xfId="279" xr:uid="{915D81F6-BD8D-4A18-9417-9AD845E0A541}"/>
    <cellStyle name="アクセント 1 - 40% 3 2" xfId="1128" xr:uid="{230B1182-4C60-471D-9BF3-9BD454D57070}"/>
    <cellStyle name="アクセント 1 - 40% 4" xfId="1129" xr:uid="{2EA6B307-3726-4243-88C6-135AAD7CDE9F}"/>
    <cellStyle name="アクセント 1 - 60%" xfId="280" xr:uid="{3D1B6841-00AD-48F4-AC4D-2E4DDB44D649}"/>
    <cellStyle name="アクセント 1 10" xfId="730" xr:uid="{5B2D9FDA-3916-4C82-817D-62550E86EC6F}"/>
    <cellStyle name="アクセント 1 11" xfId="746" xr:uid="{C17C5742-B30F-4907-BCD0-BA7080DEE469}"/>
    <cellStyle name="アクセント 1 12" xfId="729" xr:uid="{1F05C1A7-564B-4AD1-83A9-1A4DAFBABCEE}"/>
    <cellStyle name="アクセント 1 13" xfId="1130" xr:uid="{A32C671F-5445-49AB-8AF4-59505295111E}"/>
    <cellStyle name="アクセント 1 14" xfId="1131" xr:uid="{AB55BA48-E3E3-4843-8303-D4332B1B738B}"/>
    <cellStyle name="アクセント 1 15" xfId="1132" xr:uid="{8FD7C059-DB1A-4BCF-BFCE-9627F57A149E}"/>
    <cellStyle name="アクセント 1 16" xfId="1133" xr:uid="{C3A219BC-84F3-42C6-836E-CCBFD81023B1}"/>
    <cellStyle name="アクセント 1 17" xfId="1134" xr:uid="{F07A06DF-5A24-4F75-9720-6CE6462BDF70}"/>
    <cellStyle name="アクセント 1 18" xfId="1135" xr:uid="{A150E2F4-23A3-40AD-AD18-8FD62A187A53}"/>
    <cellStyle name="アクセント 1 19" xfId="1136" xr:uid="{93D039B3-645F-443A-B480-BA2F2F92BCB1}"/>
    <cellStyle name="アクセント 1 2" xfId="281" xr:uid="{B986FCEB-1084-4DC5-9406-34AFFF8D4AC1}"/>
    <cellStyle name="アクセント 1 2 2" xfId="1137" xr:uid="{F13BADA6-037F-4B4A-A09F-07D0DB00FF71}"/>
    <cellStyle name="アクセント 1 2 3" xfId="1138" xr:uid="{EAAE20B6-A1BB-4BED-803D-F07420E6B9A4}"/>
    <cellStyle name="アクセント 1 20" xfId="1139" xr:uid="{22A220B8-5EE3-424D-B8CC-CBE21E557F5B}"/>
    <cellStyle name="アクセント 1 21" xfId="1140" xr:uid="{D67185AD-1EDC-4647-8FE1-7F89E8F3B8BE}"/>
    <cellStyle name="アクセント 1 22" xfId="1141" xr:uid="{5F3FFAA1-BAFB-4872-A3D5-F6FD1E16DC48}"/>
    <cellStyle name="アクセント 1 23" xfId="1142" xr:uid="{7171EFD7-9446-4FDB-A0BB-F260D8A483B8}"/>
    <cellStyle name="アクセント 1 24" xfId="1143" xr:uid="{9FF26477-EE66-422F-A167-6EC947B429A8}"/>
    <cellStyle name="アクセント 1 25" xfId="1144" xr:uid="{E8A4C420-FBE5-41BF-AEC2-4B29F6BE27EB}"/>
    <cellStyle name="アクセント 1 26" xfId="1145" xr:uid="{A93947A5-18C3-44E7-AC10-8170B64D00F0}"/>
    <cellStyle name="アクセント 1 27" xfId="1146" xr:uid="{BAF2BA06-C2BC-4939-B654-560ACE391542}"/>
    <cellStyle name="アクセント 1 28" xfId="1147" xr:uid="{E9F4BE04-B6B1-4FD8-A8A9-7BA389598893}"/>
    <cellStyle name="アクセント 1 29" xfId="1148" xr:uid="{401479E7-4990-42A5-B526-FF5A28051F5C}"/>
    <cellStyle name="アクセント 1 3" xfId="282" xr:uid="{D1A3D433-C618-4C0B-A9A8-6BD8B82CA4EC}"/>
    <cellStyle name="アクセント 1 3 2" xfId="1149" xr:uid="{94A1B324-4924-4736-AA3B-58C961FE8DBB}"/>
    <cellStyle name="アクセント 1 3 3" xfId="1150" xr:uid="{216290F6-9A8A-451D-8762-14CAC8797504}"/>
    <cellStyle name="アクセント 1 30" xfId="1151" xr:uid="{3AEE77F3-367D-453E-854D-347C8823E3F2}"/>
    <cellStyle name="アクセント 1 31" xfId="1152" xr:uid="{AA0CA13B-A02F-4FE0-902F-C5F8F189BD2A}"/>
    <cellStyle name="アクセント 1 32" xfId="1153" xr:uid="{120A13F4-242B-4ACC-B99E-7FD24577CF38}"/>
    <cellStyle name="アクセント 1 33" xfId="1154" xr:uid="{73485E20-E064-4E7F-BFE7-DFC89CD66C4B}"/>
    <cellStyle name="アクセント 1 34" xfId="1155" xr:uid="{522A1FF0-C40C-4D25-938F-A5336544CF1B}"/>
    <cellStyle name="アクセント 1 35" xfId="1156" xr:uid="{B0BBB614-D590-47E3-BB72-AADC280C6FC4}"/>
    <cellStyle name="アクセント 1 36" xfId="1157" xr:uid="{2C67F1E7-A840-4963-AD07-66F4F9F54E14}"/>
    <cellStyle name="アクセント 1 37" xfId="1158" xr:uid="{9917DD46-5FE4-452F-856F-EF44A0E0B7F9}"/>
    <cellStyle name="アクセント 1 38" xfId="1159" xr:uid="{8BD9CD69-D0B3-4597-B57D-ABD484F9CEB3}"/>
    <cellStyle name="アクセント 1 39" xfId="1160" xr:uid="{8F2750D1-D07D-4538-AE01-A9D66AF74114}"/>
    <cellStyle name="アクセント 1 4" xfId="283" xr:uid="{39BD8725-456D-41E7-95CB-36BE32394C4E}"/>
    <cellStyle name="アクセント 1 4 2" xfId="1161" xr:uid="{BCC939F9-3739-4783-BFA9-9C564C282337}"/>
    <cellStyle name="アクセント 1 4 3" xfId="1162" xr:uid="{1793CC26-E544-4E36-AE79-B6C4650400C1}"/>
    <cellStyle name="アクセント 1 40" xfId="1163" xr:uid="{03D7742F-C22F-4DAC-BB70-3DCBA8C4FF38}"/>
    <cellStyle name="アクセント 1 41" xfId="1164" xr:uid="{26FB7C17-1E99-47D6-9854-C3F0AD06E630}"/>
    <cellStyle name="アクセント 1 42" xfId="1165" xr:uid="{085A00DA-6B76-4C85-A95A-55DE3D7D4410}"/>
    <cellStyle name="アクセント 1 43" xfId="1166" xr:uid="{434BB735-6E2E-4B94-B7F4-0A0A6AB7D7E1}"/>
    <cellStyle name="アクセント 1 44" xfId="1167" xr:uid="{8D2613F4-ADD4-4C6D-8BA0-28A7CEC9F689}"/>
    <cellStyle name="アクセント 1 45" xfId="1168" xr:uid="{173E7B9D-2173-4DCE-B6BD-68087D39CD8C}"/>
    <cellStyle name="アクセント 1 46" xfId="1169" xr:uid="{2A63C55E-05D4-4507-BCC5-B945DD263210}"/>
    <cellStyle name="アクセント 1 47" xfId="1170" xr:uid="{27F6AB5D-D1A6-4D06-ABA5-7F2313C2BC0A}"/>
    <cellStyle name="アクセント 1 48" xfId="1171" xr:uid="{39D8EE4B-FBB2-4722-8B21-6ECD37981E10}"/>
    <cellStyle name="アクセント 1 49" xfId="1172" xr:uid="{DD2B3BB7-774B-4FEC-B2E2-F6F230F021F4}"/>
    <cellStyle name="アクセント 1 5" xfId="284" xr:uid="{C6677AB9-FD32-464B-A497-5E46EF188924}"/>
    <cellStyle name="アクセント 1 5 2" xfId="1173" xr:uid="{04C88E91-515A-4E7E-A771-374E6314F1A4}"/>
    <cellStyle name="アクセント 1 5 3" xfId="1174" xr:uid="{3A8F6CE3-0B36-4BC1-83CE-393D9B245FFF}"/>
    <cellStyle name="アクセント 1 50" xfId="1175" xr:uid="{F73777A0-3588-452E-85AA-152AD18EF3E5}"/>
    <cellStyle name="アクセント 1 51" xfId="1176" xr:uid="{B89505C4-99F5-4117-BB68-9052FE381EB4}"/>
    <cellStyle name="アクセント 1 52" xfId="1177" xr:uid="{1077B449-DA4C-4EF7-8E15-55F202B46338}"/>
    <cellStyle name="アクセント 1 53" xfId="1178" xr:uid="{118FAEF3-6B99-42D7-88A9-6D299439228C}"/>
    <cellStyle name="アクセント 1 54" xfId="1179" xr:uid="{2E0D1238-8B1C-4F95-A97E-1E9836A3BAC6}"/>
    <cellStyle name="アクセント 1 55" xfId="1180" xr:uid="{FDCCF73A-6FC7-4888-BDF8-E3A8CFE03A58}"/>
    <cellStyle name="アクセント 1 56" xfId="1181" xr:uid="{20479094-2B2A-4C26-86F9-089E8B99803C}"/>
    <cellStyle name="アクセント 1 57" xfId="1182" xr:uid="{469E8E92-BDBD-4FC8-9463-F84A00FDE1EE}"/>
    <cellStyle name="アクセント 1 6" xfId="285" xr:uid="{C620CAC1-E0AB-4267-BC14-8178F82DB099}"/>
    <cellStyle name="アクセント 1 7" xfId="286" xr:uid="{56D3274E-5179-4CD1-8D3A-4EFC12CAA1F4}"/>
    <cellStyle name="アクセント 1 8" xfId="271" xr:uid="{429EBD33-3019-497A-AF88-14E5D792BBBA}"/>
    <cellStyle name="アクセント 1 9" xfId="721" xr:uid="{F9C0A30D-A3B9-4B61-83D0-D5848C72EF44}"/>
    <cellStyle name="アクセント 2 - 20%" xfId="288" xr:uid="{147DB3BF-8BF7-4F80-9958-3C71967A42E2}"/>
    <cellStyle name="アクセント 2 - 20% 2" xfId="289" xr:uid="{5BADA41F-9D9C-4285-A8E6-CFB04FCB2D40}"/>
    <cellStyle name="アクセント 2 - 20% 2 2" xfId="290" xr:uid="{C441A939-3C0E-408D-851C-D436F0B675CF}"/>
    <cellStyle name="アクセント 2 - 20% 2 2 2" xfId="1183" xr:uid="{B41AD38D-15EC-43CF-AD44-BC6F8166224C}"/>
    <cellStyle name="アクセント 2 - 20% 2 3" xfId="1184" xr:uid="{6CC09FC7-9FD4-4396-8159-593190BAF029}"/>
    <cellStyle name="アクセント 2 - 20% 3" xfId="291" xr:uid="{8FE8C21A-61DD-4783-B2E1-910C4F5F5C0D}"/>
    <cellStyle name="アクセント 2 - 20% 3 2" xfId="1185" xr:uid="{EB29E8F0-82EB-44B7-A5C6-4078906BAE3A}"/>
    <cellStyle name="アクセント 2 - 20% 4" xfId="1186" xr:uid="{8D165090-52CF-44B0-9A07-BD2ACC3B27F3}"/>
    <cellStyle name="アクセント 2 - 40%" xfId="292" xr:uid="{99AF3B21-F2CB-4294-ABB0-01C3BFB049E0}"/>
    <cellStyle name="アクセント 2 - 40% 2" xfId="293" xr:uid="{E3E4E391-9619-424D-99C3-A6AB707B8C8C}"/>
    <cellStyle name="アクセント 2 - 40% 2 2" xfId="294" xr:uid="{E3214204-EA5E-43F0-9099-2A4B06336A3A}"/>
    <cellStyle name="アクセント 2 - 40% 2 2 2" xfId="1187" xr:uid="{48FF5D62-433F-47A8-826A-113BF66C8290}"/>
    <cellStyle name="アクセント 2 - 40% 2 3" xfId="1188" xr:uid="{10C29709-CBD6-4378-97AA-9A18D2103E29}"/>
    <cellStyle name="アクセント 2 - 40% 3" xfId="295" xr:uid="{16573D8B-FE81-4734-8B3D-BCC2A12DC4FB}"/>
    <cellStyle name="アクセント 2 - 40% 3 2" xfId="1189" xr:uid="{48471FF6-D3AC-4440-A789-3DE2290941F2}"/>
    <cellStyle name="アクセント 2 - 40% 4" xfId="1190" xr:uid="{B6A83ECF-1FA0-44B5-A794-215CF7BACFBB}"/>
    <cellStyle name="アクセント 2 - 60%" xfId="296" xr:uid="{229A2734-8F1D-4770-B486-15CB8346246F}"/>
    <cellStyle name="アクセント 2 10" xfId="732" xr:uid="{87C00EF0-F877-460E-93E4-1490481C9537}"/>
    <cellStyle name="アクセント 2 11" xfId="745" xr:uid="{527E4792-6A1F-4FCC-840E-3E23A6D6A939}"/>
    <cellStyle name="アクセント 2 12" xfId="731" xr:uid="{8325570F-F6F8-49C2-978F-A41CC8866450}"/>
    <cellStyle name="アクセント 2 13" xfId="1191" xr:uid="{189C7B31-10BC-466F-9264-412D94A0B8AE}"/>
    <cellStyle name="アクセント 2 14" xfId="1192" xr:uid="{991F2BDB-A984-4BAA-8443-71D91F7DFE64}"/>
    <cellStyle name="アクセント 2 15" xfId="1193" xr:uid="{E829454C-AD4B-4D0D-94FF-BDD2BFC09EDE}"/>
    <cellStyle name="アクセント 2 16" xfId="1194" xr:uid="{0EE1AC38-F4A2-4E65-9662-182B32F15E1D}"/>
    <cellStyle name="アクセント 2 17" xfId="1195" xr:uid="{AFA2938B-3A14-46D1-BAF2-1445EC6D772A}"/>
    <cellStyle name="アクセント 2 18" xfId="1196" xr:uid="{270B6F38-3BCF-4D81-91EF-77F272E61EE8}"/>
    <cellStyle name="アクセント 2 19" xfId="1197" xr:uid="{C650FB91-B34F-432B-A2DE-59FA96CF7A84}"/>
    <cellStyle name="アクセント 2 2" xfId="297" xr:uid="{0F413E5D-228E-4FA7-93B3-D28637093288}"/>
    <cellStyle name="アクセント 2 2 2" xfId="1198" xr:uid="{4429B309-7148-4465-AABA-DF11090CF9F6}"/>
    <cellStyle name="アクセント 2 2 3" xfId="1199" xr:uid="{71B5D174-CAD8-4EC6-93ED-57012FD5BCE5}"/>
    <cellStyle name="アクセント 2 20" xfId="1200" xr:uid="{44140713-19FD-48E3-9CC6-DC2459E7A4AA}"/>
    <cellStyle name="アクセント 2 21" xfId="1201" xr:uid="{006258E0-4114-45BA-BCC5-4D29AA3A395E}"/>
    <cellStyle name="アクセント 2 22" xfId="1202" xr:uid="{3D5CF48A-8B47-406D-9D22-1FDE08E23993}"/>
    <cellStyle name="アクセント 2 23" xfId="1203" xr:uid="{163302A0-2C13-4C97-8090-339A54F1FE16}"/>
    <cellStyle name="アクセント 2 24" xfId="1204" xr:uid="{EF79F2C0-6751-455A-863E-BBDAD52F509D}"/>
    <cellStyle name="アクセント 2 25" xfId="1205" xr:uid="{C8C877F5-FE68-4B19-982B-7268387FC8C5}"/>
    <cellStyle name="アクセント 2 26" xfId="1206" xr:uid="{022EB383-F974-4B39-ABDD-0D6C3262C313}"/>
    <cellStyle name="アクセント 2 27" xfId="1207" xr:uid="{BDFBEC4E-2EC0-4A55-8D4F-A36F962CFDF9}"/>
    <cellStyle name="アクセント 2 28" xfId="1208" xr:uid="{984D643C-BC7F-405C-A257-1F0BB06DE549}"/>
    <cellStyle name="アクセント 2 29" xfId="1209" xr:uid="{AE3504D9-3E65-49C7-A410-12D8DA5C57EC}"/>
    <cellStyle name="アクセント 2 3" xfId="298" xr:uid="{2456C353-51CE-4DA7-A338-BC49404963E7}"/>
    <cellStyle name="アクセント 2 3 2" xfId="1210" xr:uid="{39DDBE40-4C0F-401F-B5AC-B01DC24C377A}"/>
    <cellStyle name="アクセント 2 3 3" xfId="1211" xr:uid="{1EEFF8FE-37E6-4EB8-9C66-321AA415F676}"/>
    <cellStyle name="アクセント 2 30" xfId="1212" xr:uid="{8FF0357E-B36E-4374-8CDA-9B9929C59087}"/>
    <cellStyle name="アクセント 2 31" xfId="1213" xr:uid="{5734A322-575D-43F5-B31D-7F5278C18E3C}"/>
    <cellStyle name="アクセント 2 32" xfId="1214" xr:uid="{3576A96E-8AD0-45C0-9898-90E2953B66A1}"/>
    <cellStyle name="アクセント 2 33" xfId="1215" xr:uid="{C27CC379-18F1-40C2-951B-87D755A0BB96}"/>
    <cellStyle name="アクセント 2 34" xfId="1216" xr:uid="{97B6D169-2B03-463A-81F2-7C188985C5CF}"/>
    <cellStyle name="アクセント 2 35" xfId="1217" xr:uid="{DC71F3AF-0455-4803-B4F6-52168984BDE1}"/>
    <cellStyle name="アクセント 2 36" xfId="1218" xr:uid="{82D13290-46F5-41FE-AF19-0DA0B5DA3D61}"/>
    <cellStyle name="アクセント 2 37" xfId="1219" xr:uid="{F72F04CB-D9E9-40F4-A1EF-3360FDCB8644}"/>
    <cellStyle name="アクセント 2 38" xfId="1220" xr:uid="{4FBDF298-2051-4944-A895-315CE116E2A7}"/>
    <cellStyle name="アクセント 2 39" xfId="1221" xr:uid="{4F46D5FB-D464-4537-B782-01C8E6335B8D}"/>
    <cellStyle name="アクセント 2 4" xfId="299" xr:uid="{D3FF02CE-D6E0-4915-BD46-4D704A45AB55}"/>
    <cellStyle name="アクセント 2 4 2" xfId="1222" xr:uid="{C30A6A96-4143-4E4F-952D-991427BE86F3}"/>
    <cellStyle name="アクセント 2 4 3" xfId="1223" xr:uid="{5394EE29-357B-4F21-8CF0-19B193CDC407}"/>
    <cellStyle name="アクセント 2 40" xfId="1224" xr:uid="{B576921A-2D37-46AD-B15B-567A45477C31}"/>
    <cellStyle name="アクセント 2 41" xfId="1225" xr:uid="{F2133F97-048A-4CC4-AF3F-52426F4B5781}"/>
    <cellStyle name="アクセント 2 42" xfId="1226" xr:uid="{5D80FB51-6C74-4FD6-9C11-DD8A446721B8}"/>
    <cellStyle name="アクセント 2 43" xfId="1227" xr:uid="{3DFA8E57-4468-47F9-BB97-F8F7387805A8}"/>
    <cellStyle name="アクセント 2 44" xfId="1228" xr:uid="{AF81A56B-D3EE-467D-9B16-D416DA481DBC}"/>
    <cellStyle name="アクセント 2 45" xfId="1229" xr:uid="{5509B570-5B4F-4636-93A7-81AC19DCF4AB}"/>
    <cellStyle name="アクセント 2 46" xfId="1230" xr:uid="{B60E9393-6DED-4F82-80D6-C4C396E35848}"/>
    <cellStyle name="アクセント 2 47" xfId="1231" xr:uid="{EAA88B2E-E948-4BB1-8559-8EAAEFA9B2E6}"/>
    <cellStyle name="アクセント 2 48" xfId="1232" xr:uid="{74817232-0EBB-4D28-8CA8-3DE2127C9FB8}"/>
    <cellStyle name="アクセント 2 49" xfId="1233" xr:uid="{29C71E21-3509-4D6A-AAC1-D7E5B1212C4F}"/>
    <cellStyle name="アクセント 2 5" xfId="300" xr:uid="{93574CF0-3F6B-4CC2-89E1-A72F5705E9CD}"/>
    <cellStyle name="アクセント 2 5 2" xfId="1234" xr:uid="{2EDC9890-08B3-4624-9FC7-3100FBEE6EBD}"/>
    <cellStyle name="アクセント 2 5 3" xfId="1235" xr:uid="{D25F576D-32D6-487F-B83C-5523373436DD}"/>
    <cellStyle name="アクセント 2 50" xfId="1236" xr:uid="{D27DAB55-5501-4B37-8AFE-68CF26BEF8B4}"/>
    <cellStyle name="アクセント 2 51" xfId="1237" xr:uid="{FBCDF97A-794D-421C-BA07-C54AF12E45D2}"/>
    <cellStyle name="アクセント 2 52" xfId="1238" xr:uid="{ED936D46-6A1B-4E63-8F81-B537F219598A}"/>
    <cellStyle name="アクセント 2 53" xfId="1239" xr:uid="{82DFD6B5-CD6D-414C-A81A-6E422EC47351}"/>
    <cellStyle name="アクセント 2 54" xfId="1240" xr:uid="{9320D2C2-A5A9-424E-A36A-CA91C7A96E60}"/>
    <cellStyle name="アクセント 2 55" xfId="1241" xr:uid="{3DED035A-904C-4F8E-AE63-4D52B233AA70}"/>
    <cellStyle name="アクセント 2 56" xfId="1242" xr:uid="{19498601-3175-4522-9757-8326E600230B}"/>
    <cellStyle name="アクセント 2 57" xfId="1243" xr:uid="{B592C804-AF1F-4183-92F5-B1C94AAA6E33}"/>
    <cellStyle name="アクセント 2 6" xfId="301" xr:uid="{19ED4C5E-E7F5-4875-A85B-9C3A3C600995}"/>
    <cellStyle name="アクセント 2 7" xfId="302" xr:uid="{EDBF4AE0-7161-444B-938C-AEA4424B656D}"/>
    <cellStyle name="アクセント 2 8" xfId="287" xr:uid="{500B4710-2190-4A4A-A81E-2324130F0AC0}"/>
    <cellStyle name="アクセント 2 9" xfId="722" xr:uid="{2DD0BBE5-5138-4BB0-B24B-9D4B797B84E1}"/>
    <cellStyle name="アクセント 3 - 20%" xfId="304" xr:uid="{3D774038-FD6A-47BD-AC24-883B184DC4B7}"/>
    <cellStyle name="アクセント 3 - 20% 2" xfId="305" xr:uid="{F175CD9F-0EF5-43C4-8206-F83994ADA40A}"/>
    <cellStyle name="アクセント 3 - 20% 2 2" xfId="306" xr:uid="{027BFF9B-3BDF-40F3-8E1A-AE5F9E316292}"/>
    <cellStyle name="アクセント 3 - 20% 2 2 2" xfId="1244" xr:uid="{5B5AC7C2-CEE2-4E6D-ACBE-B6E5FF022C19}"/>
    <cellStyle name="アクセント 3 - 20% 2 3" xfId="1245" xr:uid="{90BFCE77-AD4F-483F-8A09-AE1E5CC89649}"/>
    <cellStyle name="アクセント 3 - 20% 3" xfId="307" xr:uid="{E13A8071-DDB2-428D-88A7-47C388301C6E}"/>
    <cellStyle name="アクセント 3 - 20% 3 2" xfId="1246" xr:uid="{E095AFC6-87D3-49E5-8BE5-C7EBCE68F38E}"/>
    <cellStyle name="アクセント 3 - 20% 4" xfId="1247" xr:uid="{DAFC0E40-83A6-4A88-957B-15FD02F9D898}"/>
    <cellStyle name="アクセント 3 - 40%" xfId="308" xr:uid="{B740203B-907F-4DDC-9040-2938D251487F}"/>
    <cellStyle name="アクセント 3 - 40% 2" xfId="309" xr:uid="{4FC88EBC-6E5B-4442-8E74-3BC885B26DFD}"/>
    <cellStyle name="アクセント 3 - 40% 2 2" xfId="310" xr:uid="{8AFDC14B-0AE7-4994-AC7D-29FEDE558FD4}"/>
    <cellStyle name="アクセント 3 - 40% 2 2 2" xfId="1248" xr:uid="{844C8A21-8CD1-4A2A-8088-8A3C3566B283}"/>
    <cellStyle name="アクセント 3 - 40% 2 3" xfId="1249" xr:uid="{E1696965-8F07-401C-B243-3CAA1FDBF386}"/>
    <cellStyle name="アクセント 3 - 40% 3" xfId="311" xr:uid="{CEDCC909-1B6D-4F9F-98E3-2F13219BE008}"/>
    <cellStyle name="アクセント 3 - 40% 3 2" xfId="1250" xr:uid="{28187031-9639-4929-B5B5-94F5EFB4B0F7}"/>
    <cellStyle name="アクセント 3 - 40% 4" xfId="1251" xr:uid="{1A64A02B-1F87-4836-AE7F-7A57DF667CDD}"/>
    <cellStyle name="アクセント 3 - 60%" xfId="312" xr:uid="{7C8CF8FA-4C6E-472A-903F-907C9006B0BB}"/>
    <cellStyle name="アクセント 3 10" xfId="734" xr:uid="{783B9F87-E6B9-4C7F-ADFD-D2FFA4F24874}"/>
    <cellStyle name="アクセント 3 11" xfId="744" xr:uid="{50A72A0F-23F0-4DFE-BE46-DFD30A129BCE}"/>
    <cellStyle name="アクセント 3 12" xfId="733" xr:uid="{DE526470-4720-4539-8FFD-2782AD4A120A}"/>
    <cellStyle name="アクセント 3 13" xfId="1252" xr:uid="{5BFE86E8-0223-442F-BF70-10393A29A4D1}"/>
    <cellStyle name="アクセント 3 14" xfId="1253" xr:uid="{15E2F3F9-4D61-4E3B-BB1E-ED6E7140F29E}"/>
    <cellStyle name="アクセント 3 15" xfId="1254" xr:uid="{D244CF27-DA70-47A7-AD60-5ECDF15F6817}"/>
    <cellStyle name="アクセント 3 16" xfId="1255" xr:uid="{445D3940-A76E-46C8-88B8-6861DBAE805B}"/>
    <cellStyle name="アクセント 3 17" xfId="1256" xr:uid="{47BC15AE-9EF2-4B9E-8815-60AA658EF5D3}"/>
    <cellStyle name="アクセント 3 18" xfId="1257" xr:uid="{30F19758-E036-42BC-B285-6F737C7E708A}"/>
    <cellStyle name="アクセント 3 19" xfId="1258" xr:uid="{F0EE428B-01B1-4A6C-A890-C23433051B37}"/>
    <cellStyle name="アクセント 3 2" xfId="313" xr:uid="{5E752DF4-222E-48CE-9C74-4C99DA21F54F}"/>
    <cellStyle name="アクセント 3 2 2" xfId="1259" xr:uid="{F2349ABD-B225-4C89-8A1E-6D7A4A118029}"/>
    <cellStyle name="アクセント 3 2 3" xfId="1260" xr:uid="{5F4C5603-85AD-4BBA-B850-EA1845D1C226}"/>
    <cellStyle name="アクセント 3 20" xfId="1261" xr:uid="{5FA7081F-3CC8-471A-A630-923F3A44DC7B}"/>
    <cellStyle name="アクセント 3 21" xfId="1262" xr:uid="{24108A12-7754-4D49-9559-8FD0AD4B680C}"/>
    <cellStyle name="アクセント 3 22" xfId="1263" xr:uid="{614908B0-F371-463F-B6D6-CBFF7DE24358}"/>
    <cellStyle name="アクセント 3 23" xfId="1264" xr:uid="{4540C639-7319-4DA7-BDE3-D0B60F6C2E5B}"/>
    <cellStyle name="アクセント 3 24" xfId="1265" xr:uid="{18B25449-2CEF-4912-BD29-7488AA50D50E}"/>
    <cellStyle name="アクセント 3 25" xfId="1266" xr:uid="{7B5A66D7-04EB-4F0F-8733-EB0E6D1F7544}"/>
    <cellStyle name="アクセント 3 26" xfId="1267" xr:uid="{956C0195-A7E2-42F0-ABDF-5336741AA9E3}"/>
    <cellStyle name="アクセント 3 27" xfId="1268" xr:uid="{87C3EACB-FE6F-4435-ABE7-B22F01376D94}"/>
    <cellStyle name="アクセント 3 28" xfId="1269" xr:uid="{0B0EA644-CDAB-43A5-BA63-2932B93080F7}"/>
    <cellStyle name="アクセント 3 29" xfId="1270" xr:uid="{4D085C49-C5C4-4F8D-96B5-DB4C32C43A01}"/>
    <cellStyle name="アクセント 3 3" xfId="314" xr:uid="{80AD6B0A-B476-4C09-939B-85DB39030A8F}"/>
    <cellStyle name="アクセント 3 3 2" xfId="1271" xr:uid="{A94CFEFD-6B8E-484C-920A-39EB84B5FA20}"/>
    <cellStyle name="アクセント 3 3 3" xfId="1272" xr:uid="{9EB6EDAB-8AA5-4E8F-9A37-928F1C4961E0}"/>
    <cellStyle name="アクセント 3 30" xfId="1273" xr:uid="{C6D7DCFD-4171-448F-808D-8F10E4ACBC7B}"/>
    <cellStyle name="アクセント 3 31" xfId="1274" xr:uid="{48F035E0-EDFF-4192-B191-77BE2AA0691C}"/>
    <cellStyle name="アクセント 3 32" xfId="1275" xr:uid="{210C7A0D-5F4F-4639-92A6-558BA14EA576}"/>
    <cellStyle name="アクセント 3 33" xfId="1276" xr:uid="{78D150FB-8394-465A-8E1D-4FEB0C490E85}"/>
    <cellStyle name="アクセント 3 34" xfId="1277" xr:uid="{9F2AAB8E-6C95-4BF7-9238-F18F6A9A51F9}"/>
    <cellStyle name="アクセント 3 35" xfId="1278" xr:uid="{347D2DDD-FEC6-4DD2-BCC3-A8586CE46C3E}"/>
    <cellStyle name="アクセント 3 36" xfId="1279" xr:uid="{A0B09FE7-C273-43DC-864B-4C013A3321AF}"/>
    <cellStyle name="アクセント 3 37" xfId="1280" xr:uid="{8537F8FB-BE6F-4BA7-BDF3-00B2811418AB}"/>
    <cellStyle name="アクセント 3 38" xfId="1281" xr:uid="{C453F3BA-1FD5-4FF0-BB2B-7F14F7230B54}"/>
    <cellStyle name="アクセント 3 39" xfId="1282" xr:uid="{BA4FE59F-E116-46A3-B358-6F030A28C643}"/>
    <cellStyle name="アクセント 3 4" xfId="315" xr:uid="{5AF99014-FE4D-4D1D-B5D1-5EAEF74E573E}"/>
    <cellStyle name="アクセント 3 4 2" xfId="1283" xr:uid="{FB37B50F-C61A-4BA9-A2E1-8761738D4EB2}"/>
    <cellStyle name="アクセント 3 4 3" xfId="1284" xr:uid="{325D6C5F-D26F-4DC0-84D2-881FEFD428E4}"/>
    <cellStyle name="アクセント 3 40" xfId="1285" xr:uid="{D75ABD9E-9850-4B50-9B88-484322206103}"/>
    <cellStyle name="アクセント 3 41" xfId="1286" xr:uid="{19F8AFF6-4B10-440A-99B0-3B490BE09E6A}"/>
    <cellStyle name="アクセント 3 42" xfId="1287" xr:uid="{45391A26-7155-4B85-ABDC-274038007E19}"/>
    <cellStyle name="アクセント 3 43" xfId="1288" xr:uid="{87303BC6-BB01-4980-B4D0-089FCA9EDEC4}"/>
    <cellStyle name="アクセント 3 44" xfId="1289" xr:uid="{32693E59-0A9A-44B4-AF55-2177734AC70F}"/>
    <cellStyle name="アクセント 3 45" xfId="1290" xr:uid="{715C1F5E-6054-433C-B957-AB01494AED50}"/>
    <cellStyle name="アクセント 3 46" xfId="1291" xr:uid="{9ECCFD78-0AB8-48FE-938B-06DC65E4349F}"/>
    <cellStyle name="アクセント 3 47" xfId="1292" xr:uid="{293B1CE7-DF2D-411C-9120-092325EBEA63}"/>
    <cellStyle name="アクセント 3 48" xfId="1293" xr:uid="{7BF39D58-FCB8-4346-BF45-5C6C52EC9942}"/>
    <cellStyle name="アクセント 3 49" xfId="1294" xr:uid="{E65FEEF1-02F5-4814-949C-788741A40BCA}"/>
    <cellStyle name="アクセント 3 5" xfId="316" xr:uid="{071FF8FE-F753-4080-933B-9132F86D64CB}"/>
    <cellStyle name="アクセント 3 5 2" xfId="1295" xr:uid="{10FFCE84-BA51-4CE9-B2F7-3E98658756AC}"/>
    <cellStyle name="アクセント 3 5 3" xfId="1296" xr:uid="{89CD85B8-AE1C-404E-906B-29588D5A8B02}"/>
    <cellStyle name="アクセント 3 50" xfId="1297" xr:uid="{8E808A01-9B4C-4966-9EEF-108D71C734F3}"/>
    <cellStyle name="アクセント 3 51" xfId="1298" xr:uid="{39485C01-4D1C-4586-8FCE-CBA63C415516}"/>
    <cellStyle name="アクセント 3 52" xfId="1299" xr:uid="{FF8A43CF-D629-4E46-BA4B-22937D07614C}"/>
    <cellStyle name="アクセント 3 53" xfId="1300" xr:uid="{3C4BB071-7E3D-44DE-8EBE-8DAA86EBCED4}"/>
    <cellStyle name="アクセント 3 54" xfId="1301" xr:uid="{B985E77A-6B5D-4D9D-849A-D74DA169E5E5}"/>
    <cellStyle name="アクセント 3 55" xfId="1302" xr:uid="{BFC0F942-B532-4FDB-BF04-08F2FDB488DA}"/>
    <cellStyle name="アクセント 3 56" xfId="1303" xr:uid="{8FBE5EB0-2E1B-4E55-978B-24BBB3901E7D}"/>
    <cellStyle name="アクセント 3 57" xfId="1304" xr:uid="{60D8C8E2-6A80-40E3-B881-FEC1E0EDCE47}"/>
    <cellStyle name="アクセント 3 6" xfId="317" xr:uid="{F94F0486-0A40-4FA5-871E-56C290907AB8}"/>
    <cellStyle name="アクセント 3 7" xfId="318" xr:uid="{5A8A870A-F5D8-42EE-8755-5714D988D7C0}"/>
    <cellStyle name="アクセント 3 8" xfId="303" xr:uid="{4228AFF6-E83C-46E4-ABDD-EA7F2BB22F6F}"/>
    <cellStyle name="アクセント 3 9" xfId="723" xr:uid="{511B35DE-A1E1-4D72-A85A-F623EEF35A52}"/>
    <cellStyle name="アクセント 4 - 20%" xfId="320" xr:uid="{EAFEA8D8-D3FA-47FC-8337-96C9C1137BD8}"/>
    <cellStyle name="アクセント 4 - 20% 2" xfId="321" xr:uid="{426536A6-BCDE-4483-A427-2B9BF724473E}"/>
    <cellStyle name="アクセント 4 - 20% 2 2" xfId="322" xr:uid="{35A5F7A2-50BA-469E-8651-260FF756DE39}"/>
    <cellStyle name="アクセント 4 - 20% 2 2 2" xfId="1305" xr:uid="{394CFFC6-1BC2-460C-8853-81D5637B25E2}"/>
    <cellStyle name="アクセント 4 - 20% 2 3" xfId="1306" xr:uid="{1CD13D53-1219-417A-BEFD-FF2901EBC789}"/>
    <cellStyle name="アクセント 4 - 20% 3" xfId="323" xr:uid="{991F95FF-CDDC-436C-8220-17C96E0ECD65}"/>
    <cellStyle name="アクセント 4 - 20% 3 2" xfId="1307" xr:uid="{C53F90E7-DC52-4439-8532-7E85C4DC18D2}"/>
    <cellStyle name="アクセント 4 - 20% 4" xfId="1308" xr:uid="{F59DAEA9-38C6-46E2-9A54-5CBDF05F79E7}"/>
    <cellStyle name="アクセント 4 - 40%" xfId="324" xr:uid="{88126263-AAAD-4451-9DD9-B7817856013E}"/>
    <cellStyle name="アクセント 4 - 40% 2" xfId="325" xr:uid="{3828DA94-A618-4857-A83C-5EAE00880307}"/>
    <cellStyle name="アクセント 4 - 40% 2 2" xfId="326" xr:uid="{FF3A062F-4392-4646-81E8-582A28F9A4E0}"/>
    <cellStyle name="アクセント 4 - 40% 2 2 2" xfId="1309" xr:uid="{317C9BFA-95EE-4066-8CB6-2B918BC19B8E}"/>
    <cellStyle name="アクセント 4 - 40% 2 3" xfId="1310" xr:uid="{C464F0D2-964C-4958-8891-0112B272969E}"/>
    <cellStyle name="アクセント 4 - 40% 3" xfId="327" xr:uid="{CA57061D-497E-4B8A-AE87-02790D38B160}"/>
    <cellStyle name="アクセント 4 - 40% 3 2" xfId="1311" xr:uid="{A0F27450-197C-4ABD-8715-B581683FA2EA}"/>
    <cellStyle name="アクセント 4 - 40% 4" xfId="1312" xr:uid="{98116D2D-F01D-440D-B5B0-7A03F4E1BA28}"/>
    <cellStyle name="アクセント 4 - 60%" xfId="328" xr:uid="{9F2BC61D-6F01-441A-A006-0D780289BB4A}"/>
    <cellStyle name="アクセント 4 10" xfId="736" xr:uid="{7D6F5025-AA20-43D7-84E8-9ECBBA550CF7}"/>
    <cellStyle name="アクセント 4 11" xfId="743" xr:uid="{5BA086FC-32B2-4790-9A77-FA70444021B2}"/>
    <cellStyle name="アクセント 4 12" xfId="735" xr:uid="{3FCFA35B-58A5-4D69-8091-2B281C2B7146}"/>
    <cellStyle name="アクセント 4 13" xfId="1313" xr:uid="{54AE9EC1-68BF-4262-9EC6-0CEB592B13AA}"/>
    <cellStyle name="アクセント 4 14" xfId="1314" xr:uid="{5BE72DAE-6581-4ECC-BD3D-80C25DD4D68C}"/>
    <cellStyle name="アクセント 4 15" xfId="1315" xr:uid="{0372C397-6484-4A9C-96D7-2CC97FD70FD2}"/>
    <cellStyle name="アクセント 4 16" xfId="1316" xr:uid="{6BE612FD-3D28-4505-B924-1449F72B7181}"/>
    <cellStyle name="アクセント 4 17" xfId="1317" xr:uid="{95136F11-A5CD-4A21-B6E1-58E5F8E687CA}"/>
    <cellStyle name="アクセント 4 18" xfId="1318" xr:uid="{02781015-BE1A-4D26-920E-F88196A0C073}"/>
    <cellStyle name="アクセント 4 19" xfId="1319" xr:uid="{F7591B95-836C-4FDA-86C9-3A7344C8713C}"/>
    <cellStyle name="アクセント 4 2" xfId="329" xr:uid="{EDCC41AB-A909-437E-955C-F50DAD660488}"/>
    <cellStyle name="アクセント 4 2 2" xfId="1320" xr:uid="{5320344B-7F77-468B-AE02-C9C31572C6D0}"/>
    <cellStyle name="アクセント 4 2 3" xfId="1321" xr:uid="{FEBE0E3B-A580-41E1-B15B-C9790A7BA774}"/>
    <cellStyle name="アクセント 4 20" xfId="1322" xr:uid="{391339AB-2577-4554-A9E4-F2861506F028}"/>
    <cellStyle name="アクセント 4 21" xfId="1323" xr:uid="{5917C27E-C147-404B-9BAE-3AFD96339114}"/>
    <cellStyle name="アクセント 4 22" xfId="1324" xr:uid="{10FA783B-CDE8-4F12-8355-E4EFEBBB4A54}"/>
    <cellStyle name="アクセント 4 23" xfId="1325" xr:uid="{3B8220A4-B881-40FD-A839-14FC03A28F74}"/>
    <cellStyle name="アクセント 4 24" xfId="1326" xr:uid="{DE8B1AFB-64AB-4AD6-8069-91E624B93AA6}"/>
    <cellStyle name="アクセント 4 25" xfId="1327" xr:uid="{D824B068-8EB0-4DC4-8F84-234F31589FE7}"/>
    <cellStyle name="アクセント 4 26" xfId="1328" xr:uid="{E7AEC71E-3FB7-453C-94BD-9207705B0C66}"/>
    <cellStyle name="アクセント 4 27" xfId="1329" xr:uid="{03B374D8-FCC0-4CE2-B1F7-11D9D045F59E}"/>
    <cellStyle name="アクセント 4 28" xfId="1330" xr:uid="{17BEFA89-5D79-4831-A8CB-8631030220AC}"/>
    <cellStyle name="アクセント 4 29" xfId="1331" xr:uid="{A6BF2DC3-6EDD-43A4-81B3-A6157B5D0C16}"/>
    <cellStyle name="アクセント 4 3" xfId="330" xr:uid="{390B8101-2116-4651-AA81-3AE29F3F6054}"/>
    <cellStyle name="アクセント 4 3 2" xfId="1332" xr:uid="{7D31A89B-507A-4E43-AA6D-5B205615AFFF}"/>
    <cellStyle name="アクセント 4 3 3" xfId="1333" xr:uid="{1E2A1152-712E-4BAA-9D55-1A5A7CA09261}"/>
    <cellStyle name="アクセント 4 30" xfId="1334" xr:uid="{D2ABC763-7D03-493D-8AC7-52BC21AD4D46}"/>
    <cellStyle name="アクセント 4 31" xfId="1335" xr:uid="{04124CD8-370B-40E5-A5C9-B2B0373A90C1}"/>
    <cellStyle name="アクセント 4 32" xfId="1336" xr:uid="{56342EAF-43B0-457E-9E2A-065EAD52FA58}"/>
    <cellStyle name="アクセント 4 33" xfId="1337" xr:uid="{FBCD7BAC-42FD-433F-BF86-0A76945845E4}"/>
    <cellStyle name="アクセント 4 34" xfId="1338" xr:uid="{9F086633-5115-4A76-AF92-A00B4EF4BB72}"/>
    <cellStyle name="アクセント 4 35" xfId="1339" xr:uid="{BD73646D-29DC-4309-B5E4-9F7A81F0E11B}"/>
    <cellStyle name="アクセント 4 36" xfId="1340" xr:uid="{ED4C6D91-52D6-4FCB-9DBC-E9BB527F4404}"/>
    <cellStyle name="アクセント 4 37" xfId="1341" xr:uid="{BE2AAF93-65A9-4A2A-8D30-085E87706DB0}"/>
    <cellStyle name="アクセント 4 38" xfId="1342" xr:uid="{94B65BE6-E7F1-4D56-AB53-94F0C0C2BC33}"/>
    <cellStyle name="アクセント 4 39" xfId="1343" xr:uid="{34EC1644-5ACD-4DFC-8ACB-6A8B0523551B}"/>
    <cellStyle name="アクセント 4 4" xfId="331" xr:uid="{CDE8B161-C561-4337-95BA-CDAE3D47C97D}"/>
    <cellStyle name="アクセント 4 4 2" xfId="1344" xr:uid="{41FF0F82-6F85-4E35-953D-304BAC9F7198}"/>
    <cellStyle name="アクセント 4 4 3" xfId="1345" xr:uid="{1A96C6CC-B7B4-49E7-B1DD-85831568F6CD}"/>
    <cellStyle name="アクセント 4 40" xfId="1346" xr:uid="{5125F7FE-82CB-430E-A91E-CA64F71CFDF6}"/>
    <cellStyle name="アクセント 4 41" xfId="1347" xr:uid="{06A18827-E8CA-4740-9820-A6578C070037}"/>
    <cellStyle name="アクセント 4 42" xfId="1348" xr:uid="{103016AB-51AA-41A6-91A0-FA788B6673CF}"/>
    <cellStyle name="アクセント 4 43" xfId="1349" xr:uid="{22ABA3A0-AF7C-406E-BA95-22568776AA41}"/>
    <cellStyle name="アクセント 4 44" xfId="1350" xr:uid="{DDF7F4DD-5CB9-405D-BDD3-6CA82C8C249A}"/>
    <cellStyle name="アクセント 4 45" xfId="1351" xr:uid="{5099AFE6-04AA-4CA7-9785-95137E1B8E8F}"/>
    <cellStyle name="アクセント 4 46" xfId="1352" xr:uid="{A98A0762-4767-4405-9E87-3A0E4FF87582}"/>
    <cellStyle name="アクセント 4 47" xfId="1353" xr:uid="{F200D7B3-105F-49FD-8737-00EB4E56FC8B}"/>
    <cellStyle name="アクセント 4 48" xfId="1354" xr:uid="{F7FB1281-5981-4EC8-BCB1-F151D6B1BD7A}"/>
    <cellStyle name="アクセント 4 49" xfId="1355" xr:uid="{2D86F668-5C9C-4B45-8CEC-3FCA417CB724}"/>
    <cellStyle name="アクセント 4 5" xfId="332" xr:uid="{CF25B52E-6494-4F2A-9517-67ECAEDA3653}"/>
    <cellStyle name="アクセント 4 5 2" xfId="1356" xr:uid="{40F9B542-BEF5-4EEA-A36B-64FE5AF06FCF}"/>
    <cellStyle name="アクセント 4 5 3" xfId="1357" xr:uid="{E1C3D625-6FD4-46C3-B01E-8C9328FAB2D3}"/>
    <cellStyle name="アクセント 4 50" xfId="1358" xr:uid="{BD8AC9D9-7EB4-4ED3-ABB5-147CBC33364D}"/>
    <cellStyle name="アクセント 4 51" xfId="1359" xr:uid="{942A34C0-34FE-42A1-AA92-2EB187725575}"/>
    <cellStyle name="アクセント 4 52" xfId="1360" xr:uid="{0611D9B3-204C-4726-BA2A-89A52F143DA7}"/>
    <cellStyle name="アクセント 4 53" xfId="1361" xr:uid="{5543F2B3-7FD5-495A-ACF2-A00039AD0108}"/>
    <cellStyle name="アクセント 4 54" xfId="1362" xr:uid="{40687B7A-75CF-435A-9E26-6BFBB50C49B7}"/>
    <cellStyle name="アクセント 4 55" xfId="1363" xr:uid="{D0574B15-2AD2-4A9F-8B86-EA69D33FAD3B}"/>
    <cellStyle name="アクセント 4 56" xfId="1364" xr:uid="{33134663-1ED5-434F-A656-2B12983897FF}"/>
    <cellStyle name="アクセント 4 57" xfId="1365" xr:uid="{50FA50C9-ABD5-4ADC-BA30-96D97D406830}"/>
    <cellStyle name="アクセント 4 6" xfId="333" xr:uid="{97F96007-3A98-4310-9933-FC01E4D2B7F4}"/>
    <cellStyle name="アクセント 4 7" xfId="334" xr:uid="{23CA1877-9286-4BC3-A2CD-94FB0A13FF54}"/>
    <cellStyle name="アクセント 4 8" xfId="319" xr:uid="{59A0441A-B357-4C28-AAC4-81738FDC9367}"/>
    <cellStyle name="アクセント 4 9" xfId="724" xr:uid="{CC8D8167-D8AF-44CA-A811-4CD4C4319494}"/>
    <cellStyle name="アクセント 5 - 20%" xfId="336" xr:uid="{95E9C5EC-D404-4DD6-9CF0-F6645BAE7F4B}"/>
    <cellStyle name="アクセント 5 - 20% 2" xfId="337" xr:uid="{BDFBA47D-CDA1-493F-B4C5-C75C88014FCE}"/>
    <cellStyle name="アクセント 5 - 20% 2 2" xfId="338" xr:uid="{B5D4AC6D-309C-4F11-8E9B-16E24BB3BCE8}"/>
    <cellStyle name="アクセント 5 - 20% 2 2 2" xfId="1366" xr:uid="{148E0663-FAEA-48B1-9E44-50D351A453A5}"/>
    <cellStyle name="アクセント 5 - 20% 2 3" xfId="1367" xr:uid="{4628A8D2-7CFE-4BFB-84A8-7976DE3FB202}"/>
    <cellStyle name="アクセント 5 - 20% 3" xfId="339" xr:uid="{8F328DAB-7247-4B58-9DDF-A3E5E41A395D}"/>
    <cellStyle name="アクセント 5 - 20% 3 2" xfId="1368" xr:uid="{467FB234-55ED-4A42-B979-5DFBF0F22C72}"/>
    <cellStyle name="アクセント 5 - 20% 4" xfId="1369" xr:uid="{41517245-457C-47B9-97A8-3B50B31256FC}"/>
    <cellStyle name="アクセント 5 - 40%" xfId="340" xr:uid="{9C09C9D1-D4AD-4658-8528-74F69E447B1C}"/>
    <cellStyle name="アクセント 5 - 40% 2" xfId="341" xr:uid="{F32456E6-BD73-4E2B-8ED7-6CFC74EC20D1}"/>
    <cellStyle name="アクセント 5 - 40% 2 2" xfId="342" xr:uid="{39749397-120E-4D13-AB35-1475A552214E}"/>
    <cellStyle name="アクセント 5 - 40% 2 2 2" xfId="1370" xr:uid="{1F41A0E7-73CC-48B4-BF20-F95E45A884F5}"/>
    <cellStyle name="アクセント 5 - 40% 2 3" xfId="1371" xr:uid="{CDD125E9-73AC-4A04-AA44-67624867E678}"/>
    <cellStyle name="アクセント 5 - 40% 3" xfId="343" xr:uid="{D1F7FEB3-FD64-4991-A1A1-7089A3C3FEE2}"/>
    <cellStyle name="アクセント 5 - 40% 3 2" xfId="1372" xr:uid="{305DB4E7-04EE-4252-B47D-FC9A88958AE9}"/>
    <cellStyle name="アクセント 5 - 40% 4" xfId="1373" xr:uid="{97A6077D-059E-45FC-9DC9-5155A92ED3C3}"/>
    <cellStyle name="アクセント 5 - 60%" xfId="344" xr:uid="{24167F37-993B-42F4-B89F-077A48B61748}"/>
    <cellStyle name="アクセント 5 10" xfId="738" xr:uid="{753F397D-666B-4A76-8322-94FEEF2E3FF2}"/>
    <cellStyle name="アクセント 5 11" xfId="742" xr:uid="{840A1BB3-9FFA-4D06-8EE5-E99546E66512}"/>
    <cellStyle name="アクセント 5 12" xfId="737" xr:uid="{A868C5DE-830D-4DC2-B26B-0975E86EB3A6}"/>
    <cellStyle name="アクセント 5 13" xfId="1374" xr:uid="{7A846427-96EC-497D-8934-5ABBB5777B6E}"/>
    <cellStyle name="アクセント 5 14" xfId="1375" xr:uid="{2E21F5DB-B9DA-499D-88A9-ADABA9F6869F}"/>
    <cellStyle name="アクセント 5 15" xfId="1376" xr:uid="{9C644F37-D947-40C5-897D-CCE3F54115CC}"/>
    <cellStyle name="アクセント 5 16" xfId="1377" xr:uid="{E31F168B-B014-4559-A682-548A93D0F2D3}"/>
    <cellStyle name="アクセント 5 17" xfId="1378" xr:uid="{43111BEC-96D5-4A93-A2B8-0FF051B16B37}"/>
    <cellStyle name="アクセント 5 18" xfId="1379" xr:uid="{8E6E5959-8C13-42A0-A6CE-26892685E232}"/>
    <cellStyle name="アクセント 5 19" xfId="1380" xr:uid="{3AA8962A-94AB-4446-AC44-EDC5364E6FEF}"/>
    <cellStyle name="アクセント 5 2" xfId="345" xr:uid="{586A0615-F616-4326-81E1-2F1732FDF147}"/>
    <cellStyle name="アクセント 5 2 2" xfId="1381" xr:uid="{8D892D8F-176E-4B9D-B1A4-AE06C95A1AD0}"/>
    <cellStyle name="アクセント 5 2 3" xfId="1382" xr:uid="{96ECFAAB-BBB0-4786-ADAC-C2C075C57277}"/>
    <cellStyle name="アクセント 5 20" xfId="1383" xr:uid="{12262C13-82A8-4A26-A9F5-56E93EB147F0}"/>
    <cellStyle name="アクセント 5 21" xfId="1384" xr:uid="{A5EC4668-65A0-4F98-9E79-82C7CA8F726F}"/>
    <cellStyle name="アクセント 5 22" xfId="1385" xr:uid="{F7358F27-273E-4396-93D9-38F6701B237C}"/>
    <cellStyle name="アクセント 5 23" xfId="1386" xr:uid="{B9C2E1C8-E9FD-4A0B-8EAE-C73D427FCC38}"/>
    <cellStyle name="アクセント 5 24" xfId="1387" xr:uid="{B169C359-CD9A-4CDD-A84B-CE2E1863FEB2}"/>
    <cellStyle name="アクセント 5 25" xfId="1388" xr:uid="{8A694607-794D-4454-89D8-AA381925A692}"/>
    <cellStyle name="アクセント 5 26" xfId="1389" xr:uid="{4A0A2574-8D6D-4BEA-8137-5910A8137FB9}"/>
    <cellStyle name="アクセント 5 27" xfId="1390" xr:uid="{F0B10683-BFB7-489F-8571-A8E2A85DCAEB}"/>
    <cellStyle name="アクセント 5 28" xfId="1391" xr:uid="{36D9325F-FAE1-470E-8416-C10BF504F671}"/>
    <cellStyle name="アクセント 5 29" xfId="1392" xr:uid="{28D80BBA-E13F-4728-B6AC-9A22BF98D6BA}"/>
    <cellStyle name="アクセント 5 3" xfId="346" xr:uid="{0B5C6A92-670C-4707-9BBA-7235B5895814}"/>
    <cellStyle name="アクセント 5 3 2" xfId="1393" xr:uid="{19F62130-3C6C-47C8-9F7D-528FEE996BB6}"/>
    <cellStyle name="アクセント 5 3 3" xfId="1394" xr:uid="{968A7060-2D73-428A-B778-5EF5D3D85708}"/>
    <cellStyle name="アクセント 5 30" xfId="1395" xr:uid="{7FAB5716-6D9F-4BDF-8CAB-BFFFB5D1E640}"/>
    <cellStyle name="アクセント 5 31" xfId="1396" xr:uid="{A2B533E0-94DA-4871-8CF4-060AE824E659}"/>
    <cellStyle name="アクセント 5 32" xfId="1397" xr:uid="{7191953B-D3CF-415A-A930-9611F57D569E}"/>
    <cellStyle name="アクセント 5 33" xfId="1398" xr:uid="{AC616772-053A-4599-A83A-97C4DDE0EBBB}"/>
    <cellStyle name="アクセント 5 34" xfId="1399" xr:uid="{C0BB3BFD-7937-4B12-B26D-096616623731}"/>
    <cellStyle name="アクセント 5 35" xfId="1400" xr:uid="{8220F5B8-C1EF-4406-BC97-285189D94846}"/>
    <cellStyle name="アクセント 5 36" xfId="1401" xr:uid="{31824EBF-AF6E-4E65-BC04-8CA6585740E1}"/>
    <cellStyle name="アクセント 5 37" xfId="1402" xr:uid="{DEA8A511-A89B-4BFB-8224-6DCD14EA6513}"/>
    <cellStyle name="アクセント 5 38" xfId="1403" xr:uid="{F92B126C-B70F-4505-B531-518590C05922}"/>
    <cellStyle name="アクセント 5 39" xfId="1404" xr:uid="{EA50703F-CF4E-47B6-BE4E-85AB950E3BCC}"/>
    <cellStyle name="アクセント 5 4" xfId="347" xr:uid="{0353F906-56D4-4A6A-AAE8-0551D5E92BCF}"/>
    <cellStyle name="アクセント 5 4 2" xfId="1405" xr:uid="{57CD659C-AFBB-471F-9264-A61BC9870A34}"/>
    <cellStyle name="アクセント 5 4 3" xfId="1406" xr:uid="{32E5A0D5-7359-477A-B112-A2445C676EE7}"/>
    <cellStyle name="アクセント 5 40" xfId="1407" xr:uid="{6AF3CE10-4660-48CB-A371-9A6BC4BDE6B5}"/>
    <cellStyle name="アクセント 5 41" xfId="1408" xr:uid="{E174DF6D-1EF2-4E9E-93B7-104D0D492E4A}"/>
    <cellStyle name="アクセント 5 42" xfId="1409" xr:uid="{E7817DD9-6872-4682-8A69-B5FEF0CDFF8A}"/>
    <cellStyle name="アクセント 5 43" xfId="1410" xr:uid="{BA787F3A-F688-4CC7-833E-31AFA8ED3F66}"/>
    <cellStyle name="アクセント 5 44" xfId="1411" xr:uid="{4403D92C-6E7D-4FB1-A0B9-E85CF8BFB74B}"/>
    <cellStyle name="アクセント 5 45" xfId="1412" xr:uid="{22C18037-0FAA-4E59-8029-2853F060E8CD}"/>
    <cellStyle name="アクセント 5 46" xfId="1413" xr:uid="{AEA3B9A9-58A1-49D1-8374-54A1C77E2C37}"/>
    <cellStyle name="アクセント 5 47" xfId="1414" xr:uid="{92A2B234-86FA-4EE0-9708-E57B9B8225FC}"/>
    <cellStyle name="アクセント 5 48" xfId="1415" xr:uid="{B53386EE-1412-42BB-9439-6C356E7AF418}"/>
    <cellStyle name="アクセント 5 49" xfId="1416" xr:uid="{CA4D6BBD-04E7-4912-8C5C-9E457F5FBBD2}"/>
    <cellStyle name="アクセント 5 5" xfId="348" xr:uid="{52266757-6CF9-417F-8BA3-7BAEE3F2473A}"/>
    <cellStyle name="アクセント 5 5 2" xfId="1417" xr:uid="{A2F2CEDE-1D06-4C80-8529-E6CB7181DA73}"/>
    <cellStyle name="アクセント 5 5 3" xfId="1418" xr:uid="{2612B7CF-E7E5-47C5-A5CB-A6A3BD81B5D5}"/>
    <cellStyle name="アクセント 5 50" xfId="1419" xr:uid="{91E3B8C4-F3B5-4771-BCB5-92DF986CBDE8}"/>
    <cellStyle name="アクセント 5 51" xfId="1420" xr:uid="{5F0E9EE0-03A9-4E47-B701-69367303EBEC}"/>
    <cellStyle name="アクセント 5 52" xfId="1421" xr:uid="{EC1FB700-5D32-42D0-8A96-D91223859A5B}"/>
    <cellStyle name="アクセント 5 53" xfId="1422" xr:uid="{E7F8714F-FCBF-4C05-9400-5C698400EE06}"/>
    <cellStyle name="アクセント 5 54" xfId="1423" xr:uid="{8A99A712-EFA9-4DEB-86ED-30FD75DF0924}"/>
    <cellStyle name="アクセント 5 55" xfId="1424" xr:uid="{D2D78493-B739-4208-B99B-8DA87E7E37C0}"/>
    <cellStyle name="アクセント 5 56" xfId="1425" xr:uid="{1086D370-183B-4A82-9614-BDDA67BAF5F1}"/>
    <cellStyle name="アクセント 5 57" xfId="1426" xr:uid="{DBB37311-153B-4786-B61E-CC61A5AE580E}"/>
    <cellStyle name="アクセント 5 6" xfId="349" xr:uid="{9E5B45C8-B24E-46AD-94E7-EFBCB35C1B64}"/>
    <cellStyle name="アクセント 5 7" xfId="350" xr:uid="{D1EB3F61-79AE-4056-ADDA-F4F48FC68AC6}"/>
    <cellStyle name="アクセント 5 8" xfId="335" xr:uid="{2EDBDB83-75A1-4258-9324-95AA1E882963}"/>
    <cellStyle name="アクセント 5 9" xfId="725" xr:uid="{3CF677A2-C1EA-488B-A8F8-F77ECD3804C3}"/>
    <cellStyle name="アクセント 6 - 20%" xfId="352" xr:uid="{C7190A87-0AEE-4E0A-A119-30ABDEB17539}"/>
    <cellStyle name="アクセント 6 - 20% 2" xfId="353" xr:uid="{B0792BA0-4152-4E2F-AF75-F3117CA16360}"/>
    <cellStyle name="アクセント 6 - 20% 2 2" xfId="354" xr:uid="{C7D20E6B-B672-4B1F-96BC-D25AA03C9928}"/>
    <cellStyle name="アクセント 6 - 20% 2 2 2" xfId="1427" xr:uid="{3886FDB3-5396-44D1-BDF4-141394BEB18A}"/>
    <cellStyle name="アクセント 6 - 20% 2 3" xfId="1428" xr:uid="{6F0E350F-C5BF-4C5F-AE17-DA3C006A85C5}"/>
    <cellStyle name="アクセント 6 - 20% 3" xfId="355" xr:uid="{6876A379-FD03-42FD-B547-EC97045A9437}"/>
    <cellStyle name="アクセント 6 - 20% 3 2" xfId="1429" xr:uid="{481FE8D5-351B-4DBA-95B8-82D66DDAD0B2}"/>
    <cellStyle name="アクセント 6 - 20% 4" xfId="1430" xr:uid="{65BFC00C-73C2-49BA-B68C-CB7C50AB618F}"/>
    <cellStyle name="アクセント 6 - 40%" xfId="356" xr:uid="{BA7F853F-98C9-492B-BFA1-1DF05AB65B22}"/>
    <cellStyle name="アクセント 6 - 40% 2" xfId="357" xr:uid="{B7C9B11B-0172-4E09-A771-E97E8EF85152}"/>
    <cellStyle name="アクセント 6 - 40% 2 2" xfId="358" xr:uid="{58473E38-4FD8-484C-8907-17419D3797E3}"/>
    <cellStyle name="アクセント 6 - 40% 2 2 2" xfId="1431" xr:uid="{1B970E68-FB6F-45BE-908F-D77B92291C62}"/>
    <cellStyle name="アクセント 6 - 40% 2 3" xfId="1432" xr:uid="{36683BFD-9C3A-4644-89C7-E0737F97E541}"/>
    <cellStyle name="アクセント 6 - 40% 3" xfId="359" xr:uid="{54753CE4-FEAA-43BB-99AD-82E861E7B15B}"/>
    <cellStyle name="アクセント 6 - 40% 3 2" xfId="1433" xr:uid="{2FE36A7A-5BB5-41FA-93DD-5433D6D8305E}"/>
    <cellStyle name="アクセント 6 - 40% 4" xfId="1434" xr:uid="{D67305CA-8D55-471B-907F-6E64E44A9B8F}"/>
    <cellStyle name="アクセント 6 - 60%" xfId="360" xr:uid="{58345442-9F78-4FFF-A126-129C3D3B446D}"/>
    <cellStyle name="アクセント 6 10" xfId="740" xr:uid="{A1F08B68-1224-4C4A-8F47-92E6EF2C708C}"/>
    <cellStyle name="アクセント 6 11" xfId="741" xr:uid="{089C093A-0602-496F-9A4C-67A1982D832C}"/>
    <cellStyle name="アクセント 6 12" xfId="739" xr:uid="{424594B0-F797-4685-AAA4-0C7252189C7B}"/>
    <cellStyle name="アクセント 6 13" xfId="1435" xr:uid="{2116593B-F352-453A-93A2-33A654D58E88}"/>
    <cellStyle name="アクセント 6 14" xfId="1436" xr:uid="{CCC34906-B2CC-4569-9A60-12AF704886F9}"/>
    <cellStyle name="アクセント 6 15" xfId="1437" xr:uid="{F4133E6A-AF40-4C14-8338-DA8DE002BDE5}"/>
    <cellStyle name="アクセント 6 16" xfId="1438" xr:uid="{D86FD65A-0B07-4CA3-BFE9-5B3311193293}"/>
    <cellStyle name="アクセント 6 17" xfId="1439" xr:uid="{AE73746E-2899-4EB9-9654-800585F243C4}"/>
    <cellStyle name="アクセント 6 18" xfId="1440" xr:uid="{81AB1A06-2CDF-41CA-9BC4-2388A2FFD132}"/>
    <cellStyle name="アクセント 6 19" xfId="1441" xr:uid="{E47F66C9-696B-43A9-853C-25BA430668B2}"/>
    <cellStyle name="アクセント 6 2" xfId="361" xr:uid="{8D9BCF67-5849-40E1-B107-EF24C0C1BD4A}"/>
    <cellStyle name="アクセント 6 2 2" xfId="1442" xr:uid="{64FAD283-CA29-42A3-AC7C-F78373B43B2F}"/>
    <cellStyle name="アクセント 6 2 3" xfId="1443" xr:uid="{DBC53C64-8327-4111-B783-24FAB6D088E9}"/>
    <cellStyle name="アクセント 6 20" xfId="1444" xr:uid="{B0594F26-60D1-4E39-B152-5296A2042E3E}"/>
    <cellStyle name="アクセント 6 21" xfId="1445" xr:uid="{99BAB369-C4DB-4FC5-A4E3-472DA191F688}"/>
    <cellStyle name="アクセント 6 22" xfId="1446" xr:uid="{7BE228FE-7386-4EBA-A41F-AEDD3AE39102}"/>
    <cellStyle name="アクセント 6 23" xfId="1447" xr:uid="{494D0279-F879-4628-9576-6641582553EE}"/>
    <cellStyle name="アクセント 6 24" xfId="1448" xr:uid="{A175B006-0F51-40B1-A5CA-99958881A1BC}"/>
    <cellStyle name="アクセント 6 25" xfId="1449" xr:uid="{D437CCD3-3845-49E4-A9AF-19C148D2614F}"/>
    <cellStyle name="アクセント 6 26" xfId="1450" xr:uid="{049EA06F-BF07-4F9C-95ED-DAC199ED9538}"/>
    <cellStyle name="アクセント 6 27" xfId="1451" xr:uid="{A5E75304-B139-4C9D-BADC-9BB2A8A0D620}"/>
    <cellStyle name="アクセント 6 28" xfId="1452" xr:uid="{8E579B6D-316D-4AAA-9E99-D163777EB139}"/>
    <cellStyle name="アクセント 6 29" xfId="1453" xr:uid="{DEF98C8B-A34D-4CBC-8A73-F0E28A2DDB1C}"/>
    <cellStyle name="アクセント 6 3" xfId="362" xr:uid="{02845492-D1D0-40EF-AD92-2A13521A448E}"/>
    <cellStyle name="アクセント 6 3 2" xfId="1454" xr:uid="{B3DA4D9C-C302-4B2D-85FC-9A133D38A56E}"/>
    <cellStyle name="アクセント 6 3 3" xfId="1455" xr:uid="{BD5CC4C0-969B-4353-BB03-32DD636FEF15}"/>
    <cellStyle name="アクセント 6 30" xfId="1456" xr:uid="{6AC3409A-E641-4B28-B53C-44862C9BD5E5}"/>
    <cellStyle name="アクセント 6 31" xfId="1457" xr:uid="{A2ED6C43-2C8C-4519-BD0E-7C377D6FC627}"/>
    <cellStyle name="アクセント 6 32" xfId="1458" xr:uid="{624FA51A-11BB-4FDD-8D77-07D6C6AFAB07}"/>
    <cellStyle name="アクセント 6 33" xfId="1459" xr:uid="{1EC37EFC-A769-41CD-9E66-3637B07CA548}"/>
    <cellStyle name="アクセント 6 34" xfId="1460" xr:uid="{F9CB8F9E-0748-4402-81AC-DCE39091AA25}"/>
    <cellStyle name="アクセント 6 35" xfId="1461" xr:uid="{6769D576-833E-4A8C-AB9E-2DED332CCF77}"/>
    <cellStyle name="アクセント 6 36" xfId="1462" xr:uid="{500ECC86-53C0-49DB-9ABA-505C5289F9AB}"/>
    <cellStyle name="アクセント 6 37" xfId="1463" xr:uid="{36FEE2DB-2401-4FFF-A9B3-F221D685F3A6}"/>
    <cellStyle name="アクセント 6 38" xfId="1464" xr:uid="{93DEF854-6B1E-4E57-BD17-42BDD5408E67}"/>
    <cellStyle name="アクセント 6 39" xfId="1465" xr:uid="{411D66B2-9E3E-4FCD-839B-0F8A50B09269}"/>
    <cellStyle name="アクセント 6 4" xfId="363" xr:uid="{89311D7E-83C3-4A9D-A69C-9EE5E2ACDF28}"/>
    <cellStyle name="アクセント 6 4 2" xfId="1466" xr:uid="{24A8D2DB-C91D-442C-B27D-AA60F109655A}"/>
    <cellStyle name="アクセント 6 4 3" xfId="1467" xr:uid="{E932D404-9170-4C4F-AD6D-A28D2AE1E3D1}"/>
    <cellStyle name="アクセント 6 40" xfId="1468" xr:uid="{1FDDB6EE-8DA6-481E-AFF3-D3AC41095E38}"/>
    <cellStyle name="アクセント 6 41" xfId="1469" xr:uid="{A91463B9-20FE-46FB-A65C-A416FD20FAFA}"/>
    <cellStyle name="アクセント 6 42" xfId="1470" xr:uid="{9FD01436-8FE2-4B53-875C-094FF01839CD}"/>
    <cellStyle name="アクセント 6 43" xfId="1471" xr:uid="{2B385A61-5649-424C-9A7C-21CE17084563}"/>
    <cellStyle name="アクセント 6 44" xfId="1472" xr:uid="{7405D6B7-5F76-4E9E-89A8-A6B0938D7566}"/>
    <cellStyle name="アクセント 6 45" xfId="1473" xr:uid="{B5438EDD-F910-4CCC-9637-FBF14EC4AB02}"/>
    <cellStyle name="アクセント 6 46" xfId="1474" xr:uid="{DDFAC996-6690-4511-AB3B-14AC07B621FC}"/>
    <cellStyle name="アクセント 6 47" xfId="1475" xr:uid="{2FFC29A8-7982-435A-84AB-E22C1544C38E}"/>
    <cellStyle name="アクセント 6 48" xfId="1476" xr:uid="{25D743A0-E7D2-48D5-B52A-B6F9F0F43D28}"/>
    <cellStyle name="アクセント 6 49" xfId="1477" xr:uid="{3EED3999-6E02-436D-91A9-8CB859E72832}"/>
    <cellStyle name="アクセント 6 5" xfId="364" xr:uid="{9EAB9379-DDDD-4C87-BF3E-7E2F18334816}"/>
    <cellStyle name="アクセント 6 5 2" xfId="1478" xr:uid="{2B51DD99-9FE3-4BD1-95C1-2234C6DF79F2}"/>
    <cellStyle name="アクセント 6 5 3" xfId="1479" xr:uid="{1A2FBE2A-A6EB-4F32-B919-3B1CBE438712}"/>
    <cellStyle name="アクセント 6 50" xfId="1480" xr:uid="{EB70447C-3EBE-4972-B170-92331475CB8D}"/>
    <cellStyle name="アクセント 6 51" xfId="1481" xr:uid="{D4656EA5-13AB-4391-92D5-8E0FEFB379B1}"/>
    <cellStyle name="アクセント 6 52" xfId="1482" xr:uid="{03A84EAC-971C-4300-A019-FEB3BEA4EFF8}"/>
    <cellStyle name="アクセント 6 53" xfId="1483" xr:uid="{FE7CB25D-6E90-46F3-9C9D-ADFB046BF0B5}"/>
    <cellStyle name="アクセント 6 54" xfId="1484" xr:uid="{C50C5473-E8F7-40D2-92CE-6464F1DF7614}"/>
    <cellStyle name="アクセント 6 55" xfId="1485" xr:uid="{0C603EB0-9C1E-4FC5-8FDA-B9E0C1BC0653}"/>
    <cellStyle name="アクセント 6 56" xfId="1486" xr:uid="{5A3E01E9-7159-44B0-92E0-1873001691F1}"/>
    <cellStyle name="アクセント 6 57" xfId="1487" xr:uid="{1F6B4057-A4E5-49FC-B2F7-70A2FB2369E6}"/>
    <cellStyle name="アクセント 6 6" xfId="365" xr:uid="{B6FAD6F6-F400-470C-9B36-A0CED6281175}"/>
    <cellStyle name="アクセント 6 7" xfId="366" xr:uid="{A99C34A8-5977-4BEA-831B-749D222B13DF}"/>
    <cellStyle name="アクセント 6 8" xfId="351" xr:uid="{54140244-8ACC-4832-B28E-D05AB1359C10}"/>
    <cellStyle name="アクセント 6 9" xfId="726" xr:uid="{99CF7878-C300-4E0A-9362-2C92DFD9E85E}"/>
    <cellStyle name="タイトル 10" xfId="1488" xr:uid="{2B563D45-BAFD-454A-B32F-D026DE48625C}"/>
    <cellStyle name="タイトル 2" xfId="368" xr:uid="{81EC30E2-A7C9-4BF0-9BC9-2829B8B5AE9C}"/>
    <cellStyle name="タイトル 2 2" xfId="1489" xr:uid="{3321ADDD-855A-4F23-A571-42EAD3D31BEA}"/>
    <cellStyle name="タイトル 2 3" xfId="1490" xr:uid="{25375CC0-DCBD-4575-91F6-182939D8385A}"/>
    <cellStyle name="タイトル 3" xfId="369" xr:uid="{373206FD-5FBB-4746-9B12-234D0E804347}"/>
    <cellStyle name="タイトル 3 2" xfId="1491" xr:uid="{C984643D-C67E-4D8C-A857-5FDA157E18AB}"/>
    <cellStyle name="タイトル 3 3" xfId="1492" xr:uid="{00C41067-9DA9-4A23-9057-9C5351E5E8B2}"/>
    <cellStyle name="タイトル 4" xfId="370" xr:uid="{BCF09D20-EB18-4595-9BE6-5DF8A1CF3F26}"/>
    <cellStyle name="タイトル 4 2" xfId="1493" xr:uid="{CE05D232-A898-4958-8FE2-46E5B6750210}"/>
    <cellStyle name="タイトル 4 3" xfId="1494" xr:uid="{6434C1D7-52DC-4442-997C-2DEAC302F498}"/>
    <cellStyle name="タイトル 5" xfId="371" xr:uid="{046811EB-F85D-4D82-B628-E93C2CD8D688}"/>
    <cellStyle name="タイトル 5 2" xfId="1495" xr:uid="{2040FA0E-9EF9-402C-84EB-11454F232EBA}"/>
    <cellStyle name="タイトル 5 3" xfId="1496" xr:uid="{87692468-6EC5-48B7-961E-44D4A3D6E0CD}"/>
    <cellStyle name="タイトル 6" xfId="372" xr:uid="{34C09261-A507-4FAC-95E1-A44E3F437B24}"/>
    <cellStyle name="タイトル 7" xfId="367" xr:uid="{776575FE-BE0E-41A6-B5B8-FF17A0722F36}"/>
    <cellStyle name="タイトル 8" xfId="1497" xr:uid="{ACA7D5C8-1199-4E1D-B452-379B629779FA}"/>
    <cellStyle name="タイトル 9" xfId="1498" xr:uid="{0BC15E5F-9DC2-49E8-BBF9-8D7755DB386F}"/>
    <cellStyle name="チェック セル 10" xfId="1499" xr:uid="{2315E744-8D6A-4E1C-B3DC-1D3E0481CEB9}"/>
    <cellStyle name="チェック セル 2" xfId="374" xr:uid="{1B3B0019-E04B-450C-976C-CBBFDCEABB2E}"/>
    <cellStyle name="チェック セル 2 2" xfId="1500" xr:uid="{9EE6A8D6-314C-4880-AF21-A6BD5286D95B}"/>
    <cellStyle name="チェック セル 2 3" xfId="1501" xr:uid="{DAA2E485-7BE2-4FE5-B7A8-5764A712ABD8}"/>
    <cellStyle name="チェック セル 3" xfId="375" xr:uid="{72F93AE6-958F-4CE0-8252-82B35B60B144}"/>
    <cellStyle name="チェック セル 3 2" xfId="1502" xr:uid="{76B30354-59FD-447B-B284-4A0A16E0B0FD}"/>
    <cellStyle name="チェック セル 3 3" xfId="1503" xr:uid="{53A769D4-21A5-41B0-B242-02F674114909}"/>
    <cellStyle name="チェック セル 4" xfId="376" xr:uid="{EF7604F5-8C18-4AC6-8975-9CB85BDE77DC}"/>
    <cellStyle name="チェック セル 4 2" xfId="1504" xr:uid="{EDA578B3-81AD-449C-B5CD-928265B52E77}"/>
    <cellStyle name="チェック セル 4 3" xfId="1505" xr:uid="{2C5E4F3C-FC0A-4E00-823F-11B8FBA91634}"/>
    <cellStyle name="チェック セル 5" xfId="377" xr:uid="{38681E40-56FF-476B-8795-B942EDDA867C}"/>
    <cellStyle name="チェック セル 5 2" xfId="1506" xr:uid="{0D76041D-B699-44BF-ABFC-BDAD9FFBDD2F}"/>
    <cellStyle name="チェック セル 5 3" xfId="1507" xr:uid="{A6BEB34F-72FC-4E43-AFAC-FF2B52B41C17}"/>
    <cellStyle name="チェック セル 6" xfId="378" xr:uid="{EE2A6B24-7525-4D5A-8694-AD4FB9E27F12}"/>
    <cellStyle name="チェック セル 7" xfId="373" xr:uid="{34171E67-4E26-42C8-847C-97F0402650E2}"/>
    <cellStyle name="チェック セル 8" xfId="1508" xr:uid="{D41244E4-DF1A-4ABB-956C-B183BC04CEF2}"/>
    <cellStyle name="チェック セル 9" xfId="1509" xr:uid="{345B0E8F-8306-4D87-BBBB-EC70E46BC1F9}"/>
    <cellStyle name="どちらでもない 10" xfId="1510" xr:uid="{20713BF5-82F8-489E-99CF-044C9E4BCD78}"/>
    <cellStyle name="どちらでもない 2" xfId="380" xr:uid="{1497D468-1E55-4F64-9C91-4ACB81A05991}"/>
    <cellStyle name="どちらでもない 2 2" xfId="1511" xr:uid="{C229C8F3-9B00-4C5E-AEAB-89A4DD620ADA}"/>
    <cellStyle name="どちらでもない 2 3" xfId="1512" xr:uid="{0F18C307-A17F-4B50-A2F9-5ED5D40F6EB9}"/>
    <cellStyle name="どちらでもない 3" xfId="381" xr:uid="{3290FB88-0EC7-446E-BB5D-F64C6BD8C732}"/>
    <cellStyle name="どちらでもない 3 2" xfId="1513" xr:uid="{DAAC91DD-3489-4D39-8AC2-D4BDF3705639}"/>
    <cellStyle name="どちらでもない 3 3" xfId="1514" xr:uid="{5A6370AB-2114-448C-935B-0CE673A76B4D}"/>
    <cellStyle name="どちらでもない 4" xfId="382" xr:uid="{BB1ED117-F18D-44A5-A79E-053BC6C5443F}"/>
    <cellStyle name="どちらでもない 4 2" xfId="1515" xr:uid="{1483ADE1-1E69-443A-8F0F-A0A21F134D4B}"/>
    <cellStyle name="どちらでもない 4 3" xfId="1516" xr:uid="{A29513E6-B247-44DD-A943-9368D28E3A01}"/>
    <cellStyle name="どちらでもない 5" xfId="383" xr:uid="{247666BB-E124-4169-A95A-2BE0A55FA0B1}"/>
    <cellStyle name="どちらでもない 5 2" xfId="1517" xr:uid="{3B4EA35E-2C00-4248-A2A2-E5DD29838921}"/>
    <cellStyle name="どちらでもない 5 3" xfId="1518" xr:uid="{66F82174-B4EC-40AB-B559-972403DD7B99}"/>
    <cellStyle name="どちらでもない 6" xfId="384" xr:uid="{D24D7573-D5E4-475F-BAB8-B9F452F536BB}"/>
    <cellStyle name="どちらでもない 7" xfId="379" xr:uid="{5BC4B0E6-F86E-4CFE-89F0-CC2FDA5C7641}"/>
    <cellStyle name="どちらでもない 8" xfId="1519" xr:uid="{FDC8B152-100B-4E76-9ACE-6E1CACAADA69}"/>
    <cellStyle name="どちらでもない 9" xfId="1520" xr:uid="{2087F3AA-207F-4E3C-A57D-47B492D767EC}"/>
    <cellStyle name="パーセント 2" xfId="1521" xr:uid="{865B4BF0-D8E6-48A8-90E4-4AFD124EFB8D}"/>
    <cellStyle name="ハイパーリンク" xfId="1" builtinId="8"/>
    <cellStyle name="ハイパーリンク 2" xfId="6" xr:uid="{620B6EBC-2876-4D1E-BCB3-EA6FE321AFF2}"/>
    <cellStyle name="ハイパーリンク 2 2" xfId="1524" xr:uid="{A6AB759C-3067-473C-9413-04C848457C5C}"/>
    <cellStyle name="ハイパーリンク 2 3" xfId="1523" xr:uid="{29942EED-EB4C-4608-9144-774135AFD37C}"/>
    <cellStyle name="ハイパーリンク 3" xfId="1525" xr:uid="{BD671648-92B6-44F5-8A50-F0D9859DD804}"/>
    <cellStyle name="ハイパーリンク 3 2" xfId="1526" xr:uid="{EEA05716-C650-435C-A293-0B4F87C3F42B}"/>
    <cellStyle name="ハイパーリンク 4" xfId="1527" xr:uid="{AD57B772-9960-435C-ABF0-B4CDA28669D0}"/>
    <cellStyle name="ハイパーリンク 5" xfId="1528" xr:uid="{9C64C36F-274C-4356-8397-DBFD61DDA5ED}"/>
    <cellStyle name="ハイパーリンク 6" xfId="1522" xr:uid="{8307B1D3-C477-4180-9462-13E939079C20}"/>
    <cellStyle name="メモ 10" xfId="1529" xr:uid="{7F226054-256F-4D17-B96A-3838B391D240}"/>
    <cellStyle name="メモ 11" xfId="1530" xr:uid="{4A6A985C-38DB-40AA-B7E5-7EE7042A3BCF}"/>
    <cellStyle name="メモ 2" xfId="386" xr:uid="{F954F352-CD56-4AE7-B28B-5DAC8A17358A}"/>
    <cellStyle name="メモ 2 2" xfId="387" xr:uid="{287F550C-A7E0-418C-8474-0FD180561469}"/>
    <cellStyle name="メモ 2 2 2" xfId="388" xr:uid="{E830F024-0103-4F09-8C6E-E8E611D1B709}"/>
    <cellStyle name="メモ 2 2 2 2" xfId="1531" xr:uid="{91872CC8-EBBE-4FA4-8BDA-C173170F3D35}"/>
    <cellStyle name="メモ 2 2 3" xfId="1532" xr:uid="{E276C6AB-51BB-4E24-A5C5-215912F91B95}"/>
    <cellStyle name="メモ 2 3" xfId="389" xr:uid="{98DD110B-A625-4158-9D7D-258E246AD57E}"/>
    <cellStyle name="メモ 2 3 2" xfId="1533" xr:uid="{2F43A3DB-D190-4C65-97F3-78A1784E57A0}"/>
    <cellStyle name="メモ 2 4" xfId="1534" xr:uid="{ECFCFBB1-0CCA-4A70-9540-AAB3F364F43C}"/>
    <cellStyle name="メモ 3" xfId="390" xr:uid="{23262B7C-7573-4DEF-B50E-126C89F7AA59}"/>
    <cellStyle name="メモ 3 2" xfId="391" xr:uid="{B7EA2C2B-726E-43A3-903C-7906785F49D7}"/>
    <cellStyle name="メモ 3 2 2" xfId="392" xr:uid="{E68D360C-4DCC-4D61-A130-06F9E606223F}"/>
    <cellStyle name="メモ 3 2 2 2" xfId="1535" xr:uid="{7064FA61-4BDE-4FAA-8A16-C3FBD02ECC49}"/>
    <cellStyle name="メモ 3 2 3" xfId="1536" xr:uid="{F0EDBAAB-87C2-432F-B7C0-5788C54FA8FB}"/>
    <cellStyle name="メモ 3 3" xfId="393" xr:uid="{79E24199-C30E-49B9-ADD2-714172208008}"/>
    <cellStyle name="メモ 3 3 2" xfId="1537" xr:uid="{969AD33F-807A-4B66-AEAB-F23175B30BCE}"/>
    <cellStyle name="メモ 3 4" xfId="1538" xr:uid="{BF7251A1-41E3-4D8E-B58A-441200A14C20}"/>
    <cellStyle name="メモ 4" xfId="394" xr:uid="{2801CE8E-3054-4D8D-A63F-55A791D8A940}"/>
    <cellStyle name="メモ 4 2" xfId="395" xr:uid="{4E781237-88BB-4CEA-83F8-3040249039C8}"/>
    <cellStyle name="メモ 4 2 2" xfId="396" xr:uid="{3604011C-842F-4D29-BA96-F4D71DF19736}"/>
    <cellStyle name="メモ 4 2 2 2" xfId="1539" xr:uid="{64A793AB-1DEE-4E8C-AC9C-2192AD8FF8AE}"/>
    <cellStyle name="メモ 4 2 3" xfId="1540" xr:uid="{EE95B992-6B68-4560-8564-6EB5BF653FD8}"/>
    <cellStyle name="メモ 4 3" xfId="397" xr:uid="{520864E7-A309-4DE2-8512-B8BFAB885A8E}"/>
    <cellStyle name="メモ 4 3 2" xfId="1541" xr:uid="{D9990585-5DD7-4EC2-AB9F-B0B214C7BD4B}"/>
    <cellStyle name="メモ 4 4" xfId="1542" xr:uid="{18DB0FD2-A8B2-4F4D-A58D-88AF84EC3F44}"/>
    <cellStyle name="メモ 5" xfId="398" xr:uid="{4073EEB4-8098-42C9-A03E-239A541DC25A}"/>
    <cellStyle name="メモ 5 2" xfId="399" xr:uid="{B5281F50-384B-493E-9D00-2CF483F50882}"/>
    <cellStyle name="メモ 5 2 2" xfId="400" xr:uid="{DF207E9F-BBA5-4A1A-A83C-C4F5194E3ED6}"/>
    <cellStyle name="メモ 5 2 2 2" xfId="1543" xr:uid="{46D4559C-C0FD-417E-B985-F9ABD6772E4F}"/>
    <cellStyle name="メモ 5 2 3" xfId="1544" xr:uid="{5A8AAADE-CF17-4B3B-B6E7-B50EC81FA593}"/>
    <cellStyle name="メモ 5 3" xfId="401" xr:uid="{66F3B975-0F89-41D8-8021-50D2DBE4CFE0}"/>
    <cellStyle name="メモ 5 3 2" xfId="1545" xr:uid="{C9476193-982F-4251-8919-00BAC80C01E0}"/>
    <cellStyle name="メモ 5 4" xfId="1546" xr:uid="{3A8E4BEF-FD60-4ADD-9CA7-CFB7C8FFE249}"/>
    <cellStyle name="メモ 6" xfId="402" xr:uid="{FC9E0882-49FD-4812-98E5-7B5828F1046A}"/>
    <cellStyle name="メモ 6 2" xfId="1547" xr:uid="{8770740F-30CF-4687-9964-2A0A99B68F83}"/>
    <cellStyle name="メモ 7" xfId="403" xr:uid="{3136256E-65C5-440D-95AE-DDA2ED9A3060}"/>
    <cellStyle name="メモ 7 2" xfId="1548" xr:uid="{6DFE9FD6-65B7-4B53-88F0-6F81A93AD8D0}"/>
    <cellStyle name="メモ 8" xfId="385" xr:uid="{DC5C681A-1E55-4458-B717-507132B60280}"/>
    <cellStyle name="メモ 8 2" xfId="1549" xr:uid="{7A42C26D-FA16-413A-950A-8572B0E863D0}"/>
    <cellStyle name="メモ 9" xfId="1550" xr:uid="{C6E017BE-99AC-44BD-B923-00C87907114B}"/>
    <cellStyle name="メモ 9 2" xfId="1551" xr:uid="{D67D9B9A-E6B0-4D96-A92A-D7A899BA6831}"/>
    <cellStyle name="リンク セル 10" xfId="1552" xr:uid="{BAFA06E9-C11E-41B9-8FDA-154AD805E028}"/>
    <cellStyle name="リンク セル 2" xfId="405" xr:uid="{1E4AB0E6-F6BA-4E77-8CE7-BBD37C330E1C}"/>
    <cellStyle name="リンク セル 2 2" xfId="1553" xr:uid="{35A9B479-C6BB-4649-B9C7-9998BF1ECE9B}"/>
    <cellStyle name="リンク セル 2 3" xfId="1554" xr:uid="{0A6F2CCF-F3C3-4941-A1D8-8F9D5AAA41C0}"/>
    <cellStyle name="リンク セル 3" xfId="406" xr:uid="{44F8D8C7-DE48-4DEA-9D5E-3B31AE17D7E5}"/>
    <cellStyle name="リンク セル 3 2" xfId="1555" xr:uid="{8BDDF713-C9D2-480E-B096-4A1BD4F540B8}"/>
    <cellStyle name="リンク セル 3 3" xfId="1556" xr:uid="{FDCA5E33-CB86-47B5-9973-4C309462B139}"/>
    <cellStyle name="リンク セル 4" xfId="407" xr:uid="{A2985E8B-6D6F-48E4-BBD8-F5E58F221752}"/>
    <cellStyle name="リンク セル 4 2" xfId="1557" xr:uid="{D91CB501-CE12-476B-9529-4D6671A012D1}"/>
    <cellStyle name="リンク セル 4 3" xfId="1558" xr:uid="{22B71525-5E46-4D29-9191-97147A891833}"/>
    <cellStyle name="リンク セル 5" xfId="408" xr:uid="{1FAC03CF-7753-44CC-B1C7-03500B816764}"/>
    <cellStyle name="リンク セル 5 2" xfId="1559" xr:uid="{8627604A-70A9-419E-82C2-3976977C5328}"/>
    <cellStyle name="リンク セル 5 3" xfId="1560" xr:uid="{B9F62332-90C6-416C-BA95-8EE84132C131}"/>
    <cellStyle name="リンク セル 6" xfId="409" xr:uid="{2E7E0065-29A0-4089-9043-06181F632681}"/>
    <cellStyle name="リンク セル 7" xfId="404" xr:uid="{0A131919-1F0C-4BAA-A326-94C741CD3A46}"/>
    <cellStyle name="リンク セル 8" xfId="1561" xr:uid="{4D6D01BA-A292-461C-81D2-5E4E0B959318}"/>
    <cellStyle name="リンク セル 9" xfId="1562" xr:uid="{BB5C9D89-581A-49ED-BA09-E4D1F0602801}"/>
    <cellStyle name="悪い 10" xfId="1563" xr:uid="{B6579F41-1BEB-4F52-86F5-96348BCB7037}"/>
    <cellStyle name="悪い 2" xfId="411" xr:uid="{1ACFCE08-15DB-4135-B8C3-BA1DC99679B9}"/>
    <cellStyle name="悪い 2 2" xfId="1564" xr:uid="{87FBDADE-BFE2-4FBA-8534-4152514A59E8}"/>
    <cellStyle name="悪い 2 3" xfId="1565" xr:uid="{288BE348-D9E2-46E7-BEF3-DEBEE7C0BDE6}"/>
    <cellStyle name="悪い 3" xfId="412" xr:uid="{023B32CC-0612-4D7E-8463-07401592F2AB}"/>
    <cellStyle name="悪い 3 2" xfId="1566" xr:uid="{FBC1FFE8-33D5-465C-8F89-D279B7003A36}"/>
    <cellStyle name="悪い 3 3" xfId="1567" xr:uid="{6BDD4E47-B582-4589-AC98-0A57F07B1CD9}"/>
    <cellStyle name="悪い 4" xfId="413" xr:uid="{7781C78D-69B4-402A-82A2-976237D0EA51}"/>
    <cellStyle name="悪い 4 2" xfId="1568" xr:uid="{62F13592-370C-45AA-A3B6-873E85BDE509}"/>
    <cellStyle name="悪い 4 3" xfId="1569" xr:uid="{4A393F2B-8574-464D-8D4B-A5A54653F67E}"/>
    <cellStyle name="悪い 5" xfId="414" xr:uid="{A7CB3D6E-F723-44B5-857A-CE6FA251AE40}"/>
    <cellStyle name="悪い 5 2" xfId="1570" xr:uid="{D0BFC85F-6E69-4260-B368-AF3CB42E32CD}"/>
    <cellStyle name="悪い 5 3" xfId="1571" xr:uid="{EE26231C-800B-485E-9967-47F8D272EDEA}"/>
    <cellStyle name="悪い 6" xfId="415" xr:uid="{71665E88-F090-434E-9904-4942366729C1}"/>
    <cellStyle name="悪い 7" xfId="410" xr:uid="{BF1CE75A-0CAA-451A-BBB2-61054E2526DB}"/>
    <cellStyle name="悪い 8" xfId="1572" xr:uid="{4DE1CBBC-905C-483D-B020-073E8752ECA9}"/>
    <cellStyle name="悪い 9" xfId="1573" xr:uid="{9BD2ED0B-61D9-44F6-B4CA-A1972C88DB86}"/>
    <cellStyle name="強調 1" xfId="416" xr:uid="{F4C10EA9-541C-4F19-A9C7-C5BD64553086}"/>
    <cellStyle name="強調 2" xfId="417" xr:uid="{3BCBF817-C611-42C1-B708-AC0A4CDB5713}"/>
    <cellStyle name="強調 3" xfId="418" xr:uid="{2ABA0984-BF6C-4EC8-B4D6-D6559C2DCFD7}"/>
    <cellStyle name="計算 10" xfId="1574" xr:uid="{6CC08341-986B-4C5B-A1D8-BC1A944DD687}"/>
    <cellStyle name="計算 2" xfId="420" xr:uid="{D9FBB71A-EEA0-4E4D-90ED-31606E03914A}"/>
    <cellStyle name="計算 2 2" xfId="1575" xr:uid="{564C05CD-9839-4E68-9B10-E187FA84640F}"/>
    <cellStyle name="計算 2 3" xfId="1576" xr:uid="{CEE1DC01-BC22-439D-8FFF-2606762F2B0A}"/>
    <cellStyle name="計算 3" xfId="421" xr:uid="{E21AA4EB-841C-4737-8AD3-FF6FAD3FB7CC}"/>
    <cellStyle name="計算 3 2" xfId="1577" xr:uid="{DDD90EA7-22AD-4794-9391-CFCE693BA7D7}"/>
    <cellStyle name="計算 3 3" xfId="1578" xr:uid="{9670E1F3-DE16-4AB4-85D4-71B5876FC20A}"/>
    <cellStyle name="計算 4" xfId="422" xr:uid="{C39AAE4A-51ED-40A4-AE2A-12010D848BE7}"/>
    <cellStyle name="計算 4 2" xfId="1579" xr:uid="{571DEFBC-BB02-4386-AA08-FBA58E659EFB}"/>
    <cellStyle name="計算 4 3" xfId="1580" xr:uid="{6B59A229-A7EF-4220-A14F-636AD41E57B3}"/>
    <cellStyle name="計算 5" xfId="423" xr:uid="{EFE1AFBE-DB11-4B74-A0D7-983DFDA3D107}"/>
    <cellStyle name="計算 5 2" xfId="1581" xr:uid="{91475AB6-46AC-465C-A3A0-037CF38F18D4}"/>
    <cellStyle name="計算 5 3" xfId="1582" xr:uid="{BD4745AA-5C93-4ECF-9FE3-890F53C13A27}"/>
    <cellStyle name="計算 6" xfId="424" xr:uid="{EC3D6776-46BC-4E1A-A57F-6DE8F7303B93}"/>
    <cellStyle name="計算 7" xfId="419" xr:uid="{B68FE9B2-B6AF-4A49-BE7B-3836621E0943}"/>
    <cellStyle name="計算 8" xfId="1583" xr:uid="{A54FB8AC-4F3F-4A98-8BCE-A0E85B5AF182}"/>
    <cellStyle name="計算 9" xfId="1584" xr:uid="{7DCB55B7-400B-49AE-B02A-2092F372951F}"/>
    <cellStyle name="警告文 10" xfId="1585" xr:uid="{6BFBF75C-F9AD-4F00-8A85-5230139E81AA}"/>
    <cellStyle name="警告文 2" xfId="426" xr:uid="{3DF63A39-820B-426D-9F1B-16B676B0DB37}"/>
    <cellStyle name="警告文 2 2" xfId="1586" xr:uid="{50A5D6C5-C531-4276-BA74-8AAAE7E2DCEF}"/>
    <cellStyle name="警告文 2 3" xfId="1587" xr:uid="{D377A38A-B233-4C30-8893-3A888ED1BFAB}"/>
    <cellStyle name="警告文 3" xfId="427" xr:uid="{B37D0402-2C48-452A-B523-1A10B4AA9C39}"/>
    <cellStyle name="警告文 3 2" xfId="1588" xr:uid="{5CA513E3-95CB-466F-B390-40D23F5BE5D7}"/>
    <cellStyle name="警告文 3 3" xfId="1589" xr:uid="{E7673BC6-D2C9-446C-AE36-782C1723A69D}"/>
    <cellStyle name="警告文 4" xfId="428" xr:uid="{C1C43C37-8DA2-489B-9756-203B15444A05}"/>
    <cellStyle name="警告文 4 2" xfId="1590" xr:uid="{7E54808D-2031-47D6-A59C-E2C08AC69C7C}"/>
    <cellStyle name="警告文 4 3" xfId="1591" xr:uid="{90970109-C3EB-49CF-BA24-E435FDAEE9BB}"/>
    <cellStyle name="警告文 5" xfId="429" xr:uid="{29E59B3E-2AB9-4C36-9789-95F18923AD56}"/>
    <cellStyle name="警告文 5 2" xfId="1592" xr:uid="{54189B33-3867-48C7-AB88-84AD36E15405}"/>
    <cellStyle name="警告文 5 3" xfId="1593" xr:uid="{B55FA4B4-0E3B-4E68-834E-0A5DCE996FF1}"/>
    <cellStyle name="警告文 6" xfId="430" xr:uid="{14AEDB4C-3C06-4937-93FE-380C508D5AFE}"/>
    <cellStyle name="警告文 7" xfId="425" xr:uid="{1ED14FB3-91B2-4D71-B82E-9071264E335E}"/>
    <cellStyle name="警告文 8" xfId="1594" xr:uid="{C823C300-B29F-480E-8FD3-7A4C863858F7}"/>
    <cellStyle name="警告文 9" xfId="1595" xr:uid="{1817506E-4867-432E-B83C-FFFA73C778E5}"/>
    <cellStyle name="桁区切り 10" xfId="431" xr:uid="{BC11C590-E527-4727-9A90-C5C66CF18825}"/>
    <cellStyle name="桁区切り 10 10" xfId="1596" xr:uid="{8C453750-FE6A-4BDE-BC26-45C12537F24F}"/>
    <cellStyle name="桁区切り 10 11" xfId="1597" xr:uid="{6B0F5A9F-B2DC-4DDB-A0A7-BD8DA21AE1D3}"/>
    <cellStyle name="桁区切り 10 2" xfId="1598" xr:uid="{57FD9D21-5B5B-440C-86D0-812B30252BE3}"/>
    <cellStyle name="桁区切り 10 2 2" xfId="1599" xr:uid="{FE096345-1172-46DA-9A16-7BA15DF08CD4}"/>
    <cellStyle name="桁区切り 10 2 3" xfId="1600" xr:uid="{ADA4EF79-276E-4A43-A09E-DAAD87E8AED0}"/>
    <cellStyle name="桁区切り 10 3" xfId="1601" xr:uid="{6A2A6E59-3013-4767-A587-6160590E8F54}"/>
    <cellStyle name="桁区切り 10 3 2" xfId="1602" xr:uid="{BF62FABA-C411-499C-83E8-1164716AA7A4}"/>
    <cellStyle name="桁区切り 10 3 3" xfId="1603" xr:uid="{E6FF40CB-A162-4992-86FD-6A987F6CE2CA}"/>
    <cellStyle name="桁区切り 10 4" xfId="1604" xr:uid="{8A33D565-F420-479D-9428-010CA6E98A62}"/>
    <cellStyle name="桁区切り 10 4 2" xfId="1605" xr:uid="{C5B5EEEB-DC4A-4AF6-8BCC-DEC6F52E2694}"/>
    <cellStyle name="桁区切り 10 4 3" xfId="1606" xr:uid="{7385CB3B-2C30-4C87-9FF4-A224A3D54625}"/>
    <cellStyle name="桁区切り 10 5" xfId="1607" xr:uid="{543BE3DD-F207-498D-A9F6-A44AD57ED9D8}"/>
    <cellStyle name="桁区切り 10 5 2" xfId="1608" xr:uid="{51A95C85-7D4D-4518-9F40-A476265166DF}"/>
    <cellStyle name="桁区切り 10 5 3" xfId="1609" xr:uid="{81A00FCD-AAC4-4A1B-9AE4-E9D9471A3AFB}"/>
    <cellStyle name="桁区切り 10 6" xfId="1610" xr:uid="{719832D0-FB3A-4714-B5FA-CE646FA56B34}"/>
    <cellStyle name="桁区切り 10 6 2" xfId="1611" xr:uid="{EA0B0065-E8D4-4DFD-9FB5-413EF97B60B8}"/>
    <cellStyle name="桁区切り 10 6 3" xfId="1612" xr:uid="{67EFA52B-E180-4E09-8B30-57F227987790}"/>
    <cellStyle name="桁区切り 10 7" xfId="1613" xr:uid="{2A368AC4-78C5-4620-A290-0BFAE70C5B84}"/>
    <cellStyle name="桁区切り 10 7 2" xfId="1614" xr:uid="{1AD10CD2-795B-4815-862C-7391451DEE4D}"/>
    <cellStyle name="桁区切り 10 7 3" xfId="1615" xr:uid="{8920CA49-F68D-4EFC-9E32-141D7FA5D577}"/>
    <cellStyle name="桁区切り 10 8" xfId="1616" xr:uid="{F870810F-3430-4A72-90C3-3BADAD7075F5}"/>
    <cellStyle name="桁区切り 10 8 2" xfId="1617" xr:uid="{6A92A46D-4D7A-4DD2-9127-29A33AD46430}"/>
    <cellStyle name="桁区切り 10 8 3" xfId="1618" xr:uid="{F7BA137A-27DB-4043-86E0-4DE340E2F55A}"/>
    <cellStyle name="桁区切り 10 9" xfId="1619" xr:uid="{61DBB2F6-2917-49AE-946F-B82D5ECB55E2}"/>
    <cellStyle name="桁区切り 11" xfId="432" xr:uid="{6C0ECEB8-1429-48C7-A785-4EEA62259CB3}"/>
    <cellStyle name="桁区切り 11 2" xfId="1621" xr:uid="{29F50F6D-73D2-4EA8-84B2-5CCFF8A6FA85}"/>
    <cellStyle name="桁区切り 11 2 2" xfId="1622" xr:uid="{3AC209F6-8C86-40A7-BBA2-80E98A7D7048}"/>
    <cellStyle name="桁区切り 11 2 3" xfId="1623" xr:uid="{2CAC3462-A739-4A79-852D-534B4526905B}"/>
    <cellStyle name="桁区切り 11 3" xfId="1624" xr:uid="{C0D03B74-B57C-4057-9ED9-1BEAA8306762}"/>
    <cellStyle name="桁区切り 11 4" xfId="1625" xr:uid="{669A4AFD-375F-4190-A866-CD1B8697F2FD}"/>
    <cellStyle name="桁区切り 11 5" xfId="1620" xr:uid="{CC4A5447-9576-49D3-BA92-BBA793A9DDBD}"/>
    <cellStyle name="桁区切り 12" xfId="1626" xr:uid="{28E2B12B-FEEE-4DD4-8F76-DD0F9F3E58CC}"/>
    <cellStyle name="桁区切り 12 2" xfId="1627" xr:uid="{266B2FB0-F031-4A3E-A81E-DA151F0FFE4E}"/>
    <cellStyle name="桁区切り 12 2 2" xfId="1628" xr:uid="{485DA988-4A74-4C45-8E5A-41DE2FD1A0E4}"/>
    <cellStyle name="桁区切り 12 2 2 10" xfId="1629" xr:uid="{5F579568-761C-4FF2-B480-48A88F96AFBE}"/>
    <cellStyle name="桁区切り 12 2 2 10 2" xfId="1630" xr:uid="{D4BEF02C-4C32-428E-AA40-56556CA92A75}"/>
    <cellStyle name="桁区切り 12 2 2 2" xfId="1631" xr:uid="{E9309C8D-9A41-4EC4-8237-90A0257A2963}"/>
    <cellStyle name="桁区切り 12 2 2 2 2" xfId="1632" xr:uid="{764D3A81-CB08-4D1C-8F9F-F3BD53FCB2E6}"/>
    <cellStyle name="桁区切り 12 2 2 2 2 2" xfId="1633" xr:uid="{84AE88E0-912D-4DE1-8718-D3513E2F89F5}"/>
    <cellStyle name="桁区切り 12 2 2 2 3" xfId="1634" xr:uid="{5B68AD1D-022A-4F1F-BF29-FC487FF4F296}"/>
    <cellStyle name="桁区切り 12 2 2 2 4" xfId="1635" xr:uid="{FC013FE2-9F22-40C4-BE3A-5B965C9D7BF1}"/>
    <cellStyle name="桁区切り 12 2 2 2 4 2" xfId="1636" xr:uid="{00518E7B-FFC3-495A-949D-2C402AFDAE4C}"/>
    <cellStyle name="桁区切り 12 2 2 3" xfId="1637" xr:uid="{232D61A9-1A5E-4E24-8CB5-09D60F913B2A}"/>
    <cellStyle name="桁区切り 12 2 2 3 2" xfId="1638" xr:uid="{0DD2688E-78C5-4482-A01C-D1EDB5CC87CA}"/>
    <cellStyle name="桁区切り 12 2 2 3 3" xfId="1639" xr:uid="{B5B0376B-1B5A-43C3-80D3-3AA8C18FA796}"/>
    <cellStyle name="桁区切り 12 2 2 4" xfId="1640" xr:uid="{1FB85BF4-34B6-4C1F-AD25-AEB969F8309F}"/>
    <cellStyle name="桁区切り 12 2 2 4 2" xfId="1641" xr:uid="{87C8A694-C426-4274-BA04-9E397BB0E306}"/>
    <cellStyle name="桁区切り 12 2 2 4 3" xfId="1642" xr:uid="{EFE93DE2-D9BB-49C8-AA9D-FA1BE2670B98}"/>
    <cellStyle name="桁区切り 12 2 2 5" xfId="1643" xr:uid="{75D0F4FD-FDBE-4A98-BAEE-9A904F1F04EA}"/>
    <cellStyle name="桁区切り 12 2 2 6" xfId="1644" xr:uid="{2387B275-FF05-4D28-A6A0-CC9F75229F8C}"/>
    <cellStyle name="桁区切り 12 2 2 7" xfId="1645" xr:uid="{9DF55D7A-6203-4A61-9BFB-2DD2AF22A0F5}"/>
    <cellStyle name="桁区切り 12 2 2 7 2" xfId="1646" xr:uid="{DE4D8262-B3DA-4B58-8616-B8F92C90A20B}"/>
    <cellStyle name="桁区切り 12 2 2 7 2 2" xfId="1647" xr:uid="{7F2071C4-95C4-4028-9F9D-EFF244B7916C}"/>
    <cellStyle name="桁区切り 12 2 2 7 3" xfId="1648" xr:uid="{7C222907-9AFB-4B10-8DA9-78DB6C77FF69}"/>
    <cellStyle name="桁区切り 12 2 2 7 4" xfId="1649" xr:uid="{FF0B41D9-07B8-4DEF-B687-0974C472F38A}"/>
    <cellStyle name="桁区切り 12 2 2 8" xfId="1650" xr:uid="{9241313B-C01D-45EB-B890-848659645640}"/>
    <cellStyle name="桁区切り 12 2 2 9" xfId="1651" xr:uid="{C2C886EE-5D42-4CF6-AC9A-38B5F094FC75}"/>
    <cellStyle name="桁区切り 12 2 3" xfId="1652" xr:uid="{2DE23FAB-614B-4004-9A8C-F73134FCDBED}"/>
    <cellStyle name="桁区切り 12 2 3 2" xfId="1653" xr:uid="{391E6E87-6E91-484D-AADD-213636560E81}"/>
    <cellStyle name="桁区切り 12 2 3 3" xfId="1654" xr:uid="{E635B318-1FCB-4433-8371-CBF0E9F59C9E}"/>
    <cellStyle name="桁区切り 12 2 3 3 2" xfId="1655" xr:uid="{17ADC1F6-DB1D-40FC-A1FB-7D621B71C66E}"/>
    <cellStyle name="桁区切り 12 3" xfId="1656" xr:uid="{673C4421-C6CB-4565-B84C-646246777294}"/>
    <cellStyle name="桁区切り 12 3 10" xfId="1657" xr:uid="{602275D2-3ECA-4CA2-BEA3-F7B374511AE5}"/>
    <cellStyle name="桁区切り 12 3 10 2" xfId="1658" xr:uid="{3B9AE1E0-A16E-4AB6-A1D3-5C76F13B87F9}"/>
    <cellStyle name="桁区切り 12 3 2" xfId="1659" xr:uid="{215F74ED-24D9-4F3C-8FC7-A7DD7483781D}"/>
    <cellStyle name="桁区切り 12 3 3" xfId="1660" xr:uid="{32D47C46-2ACE-4ADC-B679-664EBC5DE0D7}"/>
    <cellStyle name="桁区切り 12 3 3 2" xfId="1661" xr:uid="{3DA5C138-9E29-42BF-8D4F-287A84B152AD}"/>
    <cellStyle name="桁区切り 12 3 3 3" xfId="1662" xr:uid="{985FF6A9-DE36-477F-84F3-2A548FE3B498}"/>
    <cellStyle name="桁区切り 12 3 4" xfId="1663" xr:uid="{FE285E6B-516B-4725-8205-A29ED8D8101D}"/>
    <cellStyle name="桁区切り 12 3 4 2" xfId="1664" xr:uid="{8CC0ABC8-A9BF-4303-8A5D-3D990D226CC5}"/>
    <cellStyle name="桁区切り 12 3 4 3" xfId="1665" xr:uid="{DFB029BD-7EB2-4903-897A-630099BA1B3F}"/>
    <cellStyle name="桁区切り 12 3 5" xfId="1666" xr:uid="{15C030EF-41F2-4EA0-8ABC-A24C2CEB9509}"/>
    <cellStyle name="桁区切り 12 3 6" xfId="1667" xr:uid="{D8CA6006-607C-433A-BAEC-E92CB6C6B09F}"/>
    <cellStyle name="桁区切り 12 3 7" xfId="1668" xr:uid="{E56D7AB7-9749-4555-9EB3-F47B73ED7697}"/>
    <cellStyle name="桁区切り 12 3 7 2" xfId="1669" xr:uid="{0C717623-4857-41B6-96C0-3A3BE4221B04}"/>
    <cellStyle name="桁区切り 12 3 7 2 2" xfId="1670" xr:uid="{3A0465FA-5020-49B8-BEAD-7303579403E4}"/>
    <cellStyle name="桁区切り 12 3 7 3" xfId="1671" xr:uid="{C2AFE157-AF8F-4EBA-94E2-6CC5A0C5EDE3}"/>
    <cellStyle name="桁区切り 12 3 7 4" xfId="1672" xr:uid="{660015E1-04A4-453D-B222-506E32B534AF}"/>
    <cellStyle name="桁区切り 12 3 8" xfId="1673" xr:uid="{D6A583C5-1C70-4EE3-871E-7B643A926FCB}"/>
    <cellStyle name="桁区切り 12 3 9" xfId="1674" xr:uid="{77328961-4E70-4CC4-9F50-A62B1328659D}"/>
    <cellStyle name="桁区切り 12 4" xfId="1675" xr:uid="{1CB04FA1-7850-48B1-91EA-81972CF7C3D8}"/>
    <cellStyle name="桁区切り 12 5" xfId="1676" xr:uid="{7636C71A-9DCD-480C-8D4F-AF944EA031AE}"/>
    <cellStyle name="桁区切り 13" xfId="433" xr:uid="{A3725723-88F0-43A8-BD6C-4568953194AE}"/>
    <cellStyle name="桁区切り 13 2" xfId="434" xr:uid="{09620778-49F2-4283-93F8-4A8843E2256F}"/>
    <cellStyle name="桁区切り 13 3" xfId="435" xr:uid="{4F7A1F65-350F-4012-9BF3-9F214147FEA1}"/>
    <cellStyle name="桁区切り 13 4" xfId="436" xr:uid="{39B5441E-03A2-4DA1-922B-F398E6EE6D72}"/>
    <cellStyle name="桁区切り 14" xfId="437" xr:uid="{6044E8F7-7E54-4B15-8E3D-8F81FF0593D0}"/>
    <cellStyle name="桁区切り 14 2" xfId="438" xr:uid="{A2FA5818-22E0-4561-A515-95AC928FF3BC}"/>
    <cellStyle name="桁区切り 14 3" xfId="439" xr:uid="{036D4893-72E3-431B-9EC5-A0C511ADB1E3}"/>
    <cellStyle name="桁区切り 14 4" xfId="440" xr:uid="{242B33F6-0FAB-4923-8444-C6FFC70F90DF}"/>
    <cellStyle name="桁区切り 15" xfId="1677" xr:uid="{EC8E4575-132B-4B42-998D-F36A6DBCD7E0}"/>
    <cellStyle name="桁区切り 15 10" xfId="1678" xr:uid="{99362CE9-3B10-4DA3-A843-08C95613BB67}"/>
    <cellStyle name="桁区切り 15 10 2" xfId="1679" xr:uid="{74572E3E-1169-4D46-AC78-EC0EE91FA46F}"/>
    <cellStyle name="桁区切り 15 11" xfId="1680" xr:uid="{7F883A2E-6A9A-48B4-80A9-936D9BAEF4FB}"/>
    <cellStyle name="桁区切り 15 2" xfId="1681" xr:uid="{6D509637-C725-41E0-A708-01B692689585}"/>
    <cellStyle name="桁区切り 15 2 2" xfId="1682" xr:uid="{A03BE1DA-82A7-450C-B7DD-C47A407089AF}"/>
    <cellStyle name="桁区切り 15 2 3" xfId="1683" xr:uid="{8BF3A053-47C4-465F-A4CC-4E06144635CF}"/>
    <cellStyle name="桁区切り 15 3" xfId="1684" xr:uid="{151DB20D-A447-4EAD-B3E4-4F8ADC10A46B}"/>
    <cellStyle name="桁区切り 15 3 2" xfId="1685" xr:uid="{5679CCDF-2837-4DDE-9B2B-AF3CBD596066}"/>
    <cellStyle name="桁区切り 15 3 3" xfId="1686" xr:uid="{A205E6FB-FFF2-4DD1-A582-AB0BB8255E2F}"/>
    <cellStyle name="桁区切り 15 4" xfId="1687" xr:uid="{213827C8-F754-4974-9AAA-B0074B848C33}"/>
    <cellStyle name="桁区切り 15 5" xfId="1688" xr:uid="{C7DD34D7-1532-4175-A364-FB0A5666B7C7}"/>
    <cellStyle name="桁区切り 15 6" xfId="1689" xr:uid="{3DD8E454-65DD-4420-AB6E-2BBB816758FE}"/>
    <cellStyle name="桁区切り 15 7" xfId="1690" xr:uid="{F2658B29-B00C-46F0-A9A4-160DC4EE7F97}"/>
    <cellStyle name="桁区切り 15 7 2" xfId="1691" xr:uid="{5727F608-0F30-4DFD-8475-5AA1C4538724}"/>
    <cellStyle name="桁区切り 15 7 2 2" xfId="1692" xr:uid="{C7FA5484-E5C8-4DC0-ADC8-3D31D231EDED}"/>
    <cellStyle name="桁区切り 15 7 3" xfId="1693" xr:uid="{77C969B8-6CF5-4645-99B7-C76CAB70FB80}"/>
    <cellStyle name="桁区切り 15 7 4" xfId="1694" xr:uid="{8BDB4587-C871-4179-B09A-E86566C7C70D}"/>
    <cellStyle name="桁区切り 15 8" xfId="1695" xr:uid="{4E68C044-7DEC-4180-B987-ED89FE22FDEB}"/>
    <cellStyle name="桁区切り 15 9" xfId="1696" xr:uid="{36F76382-D99E-44F2-8CF0-767FCB4A0A3D}"/>
    <cellStyle name="桁区切り 16" xfId="1697" xr:uid="{34EAAA9A-0572-451A-8F7C-E16C4A80943C}"/>
    <cellStyle name="桁区切り 16 2" xfId="1698" xr:uid="{D303B2CE-5A92-4249-8E40-20B8754D2DFC}"/>
    <cellStyle name="桁区切り 16 3" xfId="1699" xr:uid="{2AA9663D-DB4F-4111-9E14-98788F9400A1}"/>
    <cellStyle name="桁区切り 17" xfId="1700" xr:uid="{66F115B9-6A8A-4C4E-8157-CB8021262E85}"/>
    <cellStyle name="桁区切り 17 2" xfId="1701" xr:uid="{FACE9B2D-CC87-4917-9607-6A657F9C57EB}"/>
    <cellStyle name="桁区切り 17 2 2" xfId="1702" xr:uid="{E0920B56-38EA-48DF-A152-3422BB7DBB40}"/>
    <cellStyle name="桁区切り 18" xfId="441" xr:uid="{55E4A417-4932-4BE3-B259-945419CCE538}"/>
    <cellStyle name="桁区切り 18 2" xfId="442" xr:uid="{19800F97-EE5C-48B7-A986-08A491795A0C}"/>
    <cellStyle name="桁区切り 18 3" xfId="443" xr:uid="{6E103C19-5C5E-4995-957C-9973DDFFA016}"/>
    <cellStyle name="桁区切り 18 4" xfId="444" xr:uid="{29E73610-3E3D-4213-92CD-1B625502112B}"/>
    <cellStyle name="桁区切り 19" xfId="445" xr:uid="{5EF2C7FA-E032-43D7-AA12-922486669C2C}"/>
    <cellStyle name="桁区切り 19 2" xfId="446" xr:uid="{57816C1F-F754-4D61-BE11-8CEA7865FA7A}"/>
    <cellStyle name="桁区切り 19 3" xfId="447" xr:uid="{D6E6E59B-C652-4D4F-B6A5-A5E5A914AB62}"/>
    <cellStyle name="桁区切り 19 4" xfId="448" xr:uid="{0E24B229-1DEC-4AB4-935A-5453F86E0F85}"/>
    <cellStyle name="桁区切り 2" xfId="449" xr:uid="{DAFD9A28-4128-4844-BB6E-F601B555976A}"/>
    <cellStyle name="桁区切り 2 10" xfId="1704" xr:uid="{F40E686F-594D-4B28-9631-2EC5FEC69A8C}"/>
    <cellStyle name="桁区切り 2 10 2" xfId="1705" xr:uid="{DA2FBF4C-6344-4EFA-AA9E-8D5EE0844A54}"/>
    <cellStyle name="桁区切り 2 10 3" xfId="1706" xr:uid="{03BABFAD-8CB8-4DF2-8CB6-31B64D83A1D8}"/>
    <cellStyle name="桁区切り 2 11" xfId="1707" xr:uid="{9BD0BBE2-28C4-40C3-9FF1-607F8A4104C2}"/>
    <cellStyle name="桁区切り 2 11 2" xfId="1708" xr:uid="{BAF6BBCE-4A70-48FB-9E4E-6E45E4E86F03}"/>
    <cellStyle name="桁区切り 2 11 3" xfId="1709" xr:uid="{27416F41-3B71-4943-BEE4-AEBB578E1FD7}"/>
    <cellStyle name="桁区切り 2 12" xfId="1710" xr:uid="{36148F48-FB9D-42E1-9265-EB6D87AB9DF8}"/>
    <cellStyle name="桁区切り 2 13" xfId="1711" xr:uid="{72511DFF-A09F-4A07-8AFD-955DF4ACF650}"/>
    <cellStyle name="桁区切り 2 14" xfId="1703" xr:uid="{1D49265D-39D8-4D29-BBDA-FFEB640F3B2F}"/>
    <cellStyle name="桁区切り 2 2" xfId="450" xr:uid="{D628F901-72D4-4A7F-BC05-5F714EB39F9D}"/>
    <cellStyle name="桁区切り 2 2 2" xfId="451" xr:uid="{DB990902-C5F1-4C5D-A068-659ED659FFE6}"/>
    <cellStyle name="桁区切り 2 2 2 2" xfId="1712" xr:uid="{14B83963-29DA-449C-B095-59C5B9E3BB8E}"/>
    <cellStyle name="桁区切り 2 2 2 2 2" xfId="1713" xr:uid="{769B0A78-7CFE-473A-924F-D5D8B552F73D}"/>
    <cellStyle name="桁区切り 2 2 2 2 3" xfId="1714" xr:uid="{ABA6A0C5-6B0E-44A5-86E5-96A249F6064D}"/>
    <cellStyle name="桁区切り 2 2 2 3" xfId="1715" xr:uid="{8DC19FEA-5811-4BE1-B4B2-6308B160160A}"/>
    <cellStyle name="桁区切り 2 2 2 4" xfId="1716" xr:uid="{867B3C3B-2312-4053-B4EF-5E41055935EE}"/>
    <cellStyle name="桁区切り 2 2 3" xfId="1717" xr:uid="{1B67A665-6425-4B7C-997E-C7264E3B0F32}"/>
    <cellStyle name="桁区切り 2 2 3 2" xfId="1718" xr:uid="{8D822239-A5B3-44F8-9F0C-01A9E6DB1E57}"/>
    <cellStyle name="桁区切り 2 2 3 3" xfId="1719" xr:uid="{3CFD225A-9281-4048-85BA-CDD98FBAF3DB}"/>
    <cellStyle name="桁区切り 2 2 4" xfId="1720" xr:uid="{BD740668-B597-462B-9D38-74CFEFD4B7DA}"/>
    <cellStyle name="桁区切り 2 2 5" xfId="1721" xr:uid="{1C448446-AEB4-4430-942A-97F5E83544E9}"/>
    <cellStyle name="桁区切り 2 2 6" xfId="1722" xr:uid="{443BECB6-7E8F-481E-A933-BF8442C620AE}"/>
    <cellStyle name="桁区切り 2 3" xfId="452" xr:uid="{1115C0C7-D4F4-45D4-BD8D-E2195F481AD0}"/>
    <cellStyle name="桁区切り 2 3 2" xfId="453" xr:uid="{96DC9051-4650-4198-B557-F7A5FAEFA141}"/>
    <cellStyle name="桁区切り 2 3 2 2" xfId="1723" xr:uid="{3393CB95-7C32-4596-88A6-092814F32E94}"/>
    <cellStyle name="桁区切り 2 3 2 2 2" xfId="1724" xr:uid="{8EF426B1-5BB7-401B-9992-34217AF1601A}"/>
    <cellStyle name="桁区切り 2 3 2 2 3" xfId="1725" xr:uid="{B9173F01-21B6-4563-9E01-1D1BFC9BC656}"/>
    <cellStyle name="桁区切り 2 3 2 3" xfId="1726" xr:uid="{0BA94544-AC03-4E20-BC97-0A365ADE85AD}"/>
    <cellStyle name="桁区切り 2 3 2 4" xfId="1727" xr:uid="{AD60B16D-1039-4E17-BAF5-F74CC984C97A}"/>
    <cellStyle name="桁区切り 2 3 3" xfId="1728" xr:uid="{7126B211-A0A7-48E5-96EC-F8DABA61FB61}"/>
    <cellStyle name="桁区切り 2 3 3 2" xfId="1729" xr:uid="{2B241440-B5EB-487F-8B55-BFEA2A6698E1}"/>
    <cellStyle name="桁区切り 2 3 3 3" xfId="1730" xr:uid="{5BF97241-47D6-4376-AF67-897C5FCBB485}"/>
    <cellStyle name="桁区切り 2 3 4" xfId="1731" xr:uid="{632D0195-E05D-41E4-811E-5638FC89003E}"/>
    <cellStyle name="桁区切り 2 3 5" xfId="1732" xr:uid="{EB4F5EDA-FC86-401E-8B62-F509B1A04601}"/>
    <cellStyle name="桁区切り 2 3 6" xfId="1733" xr:uid="{FD8DF400-E4AA-4FFE-8D28-DD48409B4D0F}"/>
    <cellStyle name="桁区切り 2 4" xfId="454" xr:uid="{462EC045-19F3-4D0B-8AEC-7A6266C245D1}"/>
    <cellStyle name="桁区切り 2 4 2" xfId="1734" xr:uid="{350EF132-2089-46C4-8B9D-FFA9361ECCEE}"/>
    <cellStyle name="桁区切り 2 5" xfId="455" xr:uid="{83D1EB02-029D-4074-9843-27BB23EEC651}"/>
    <cellStyle name="桁区切り 2 5 2" xfId="1735" xr:uid="{78EA9288-4B0F-4A52-AAB5-8969CE0B0FEC}"/>
    <cellStyle name="桁区切り 2 5 3" xfId="1736" xr:uid="{AF64DF73-6429-4741-9344-A42232CCD061}"/>
    <cellStyle name="桁区切り 2 6" xfId="1737" xr:uid="{E9EA4CE1-39B1-4EBC-8440-B36FF7B931DD}"/>
    <cellStyle name="桁区切り 2 6 2" xfId="1738" xr:uid="{D59CD870-774E-44B4-B8A9-46C123A4212F}"/>
    <cellStyle name="桁区切り 2 6 2 2" xfId="1739" xr:uid="{A1542396-5FEB-4D76-88DE-9CF57FF3B213}"/>
    <cellStyle name="桁区切り 2 6 2 3" xfId="1740" xr:uid="{529CC850-FDE0-42EA-8117-0EAD00D1E6C0}"/>
    <cellStyle name="桁区切り 2 7" xfId="1741" xr:uid="{31702C06-E546-4C65-8391-F1E170C93E6A}"/>
    <cellStyle name="桁区切り 2 7 2" xfId="1742" xr:uid="{13300301-3BFE-4A8D-8399-4122033E7049}"/>
    <cellStyle name="桁区切り 2 7 3" xfId="1743" xr:uid="{6D6DD2C5-CD08-4AB3-8AE3-1AB58EB66938}"/>
    <cellStyle name="桁区切り 2 8" xfId="1744" xr:uid="{C65ED00B-0DF6-4A78-9C57-B33EE6B61413}"/>
    <cellStyle name="桁区切り 2 8 2" xfId="1745" xr:uid="{3B6D1DBD-70BB-494F-A245-A134C90196F2}"/>
    <cellStyle name="桁区切り 2 8 3" xfId="1746" xr:uid="{397F7531-2EF7-4F33-9F58-2D263EE5B987}"/>
    <cellStyle name="桁区切り 2 9" xfId="1747" xr:uid="{EF175F88-D5E4-4219-BE7B-FDA3EA5B23CF}"/>
    <cellStyle name="桁区切り 2 9 2" xfId="1748" xr:uid="{A4EAD7AA-8ABD-4564-83E9-A0F0B2E03BA2}"/>
    <cellStyle name="桁区切り 2 9 3" xfId="1749" xr:uid="{DBF816DF-A10D-4AA6-B94A-24A9B28B2C71}"/>
    <cellStyle name="桁区切り 20" xfId="1750" xr:uid="{9319CE17-9AF5-41B7-9395-99101B5DF165}"/>
    <cellStyle name="桁区切り 21" xfId="728" xr:uid="{A8147D18-F09B-426D-84CB-45EE70A1E70F}"/>
    <cellStyle name="桁区切り 22" xfId="456" xr:uid="{4DC4745D-457F-4880-BBC6-744E1991FA82}"/>
    <cellStyle name="桁区切り 22 2" xfId="457" xr:uid="{70A9FBB8-5F0D-49BB-B100-6FE37148FA01}"/>
    <cellStyle name="桁区切り 22 3" xfId="458" xr:uid="{8CC9150F-3C69-4524-AD90-A6E6DF1305EA}"/>
    <cellStyle name="桁区切り 22 4" xfId="459" xr:uid="{73067F19-AE22-4D0C-A955-445D1B51BFE3}"/>
    <cellStyle name="桁区切り 23" xfId="460" xr:uid="{E18C2BE0-8A3D-4971-A223-F8672B3A28D8}"/>
    <cellStyle name="桁区切り 23 2" xfId="461" xr:uid="{63C3C74E-B430-44CB-87FF-8CDA05B6053A}"/>
    <cellStyle name="桁区切り 23 3" xfId="462" xr:uid="{E223D363-70A4-4A2D-929F-0E104B815A68}"/>
    <cellStyle name="桁区切り 23 4" xfId="463" xr:uid="{9F95E68B-ABB8-4922-87C4-28C5249D9A28}"/>
    <cellStyle name="桁区切り 27" xfId="464" xr:uid="{E039975F-2535-4141-B91A-4D5E70B65E2C}"/>
    <cellStyle name="桁区切り 27 2" xfId="465" xr:uid="{ACC063AF-F65F-4453-8FEA-18968E7EC025}"/>
    <cellStyle name="桁区切り 27 3" xfId="466" xr:uid="{9EE2C5E9-ABB0-4FBC-97B1-EF48B12510DE}"/>
    <cellStyle name="桁区切り 27 4" xfId="467" xr:uid="{E17F7A90-0FD8-49E1-8CF8-348BD0720F4F}"/>
    <cellStyle name="桁区切り 28" xfId="468" xr:uid="{87BA2F6F-2B99-44ED-981C-38A5D069A696}"/>
    <cellStyle name="桁区切り 28 2" xfId="469" xr:uid="{E58FBAEE-A352-48D5-9362-AFDEDB8C9435}"/>
    <cellStyle name="桁区切り 28 3" xfId="470" xr:uid="{F0DB4101-C503-4C06-8FC9-036F18E34F3F}"/>
    <cellStyle name="桁区切り 28 4" xfId="471" xr:uid="{A2CE566E-B476-4644-9C86-8FE69FFD3731}"/>
    <cellStyle name="桁区切り 3" xfId="472" xr:uid="{2CAEA79D-B5F4-475D-B61C-071936295CBD}"/>
    <cellStyle name="桁区切り 3 10" xfId="1752" xr:uid="{BD2FA0BF-9B6F-47D3-84FA-BE0D682A1070}"/>
    <cellStyle name="桁区切り 3 10 2" xfId="1753" xr:uid="{E5C04DFE-F073-484C-BBF1-8BF409254276}"/>
    <cellStyle name="桁区切り 3 11" xfId="1754" xr:uid="{5446E808-4144-48C7-97E0-A21C47407B0E}"/>
    <cellStyle name="桁区切り 3 12" xfId="1751" xr:uid="{FAC74D89-3788-4C80-A7AB-807C3C039FE5}"/>
    <cellStyle name="桁区切り 3 2" xfId="473" xr:uid="{5C7529B1-4C4E-4310-BC62-10B42AA2552A}"/>
    <cellStyle name="桁区切り 3 2 2" xfId="1755" xr:uid="{1D58E8CA-803C-40D8-B6BF-2C30B6A2B2FC}"/>
    <cellStyle name="桁区切り 3 2 2 2" xfId="1756" xr:uid="{431AA087-6996-4EBF-A7B9-36BD85DC749C}"/>
    <cellStyle name="桁区切り 3 2 2 3" xfId="1757" xr:uid="{A9A256E9-4ADC-4D4E-97ED-E113C95131A6}"/>
    <cellStyle name="桁区切り 3 2 2 4" xfId="1758" xr:uid="{B8DCAB42-C648-4284-89E7-825106E7BBB9}"/>
    <cellStyle name="桁区切り 3 2 2 4 2" xfId="1759" xr:uid="{2F33E9A5-E1A1-4BC6-860D-922445B381C8}"/>
    <cellStyle name="桁区切り 3 2 3" xfId="1760" xr:uid="{227AB130-9964-42BA-B122-BD17D89EAB9A}"/>
    <cellStyle name="桁区切り 3 2 4" xfId="1761" xr:uid="{2CE5516D-E666-4C53-B052-C48D2C615E96}"/>
    <cellStyle name="桁区切り 3 2 5" xfId="1762" xr:uid="{6205CF67-47E1-4A03-8E25-A335A8483B86}"/>
    <cellStyle name="桁区切り 3 2 5 2" xfId="1763" xr:uid="{AF9F4A14-8F00-4187-9045-C8FBD925DDE6}"/>
    <cellStyle name="桁区切り 3 2 6" xfId="1764" xr:uid="{F57B3FCC-A298-4DCB-8640-B8529354018F}"/>
    <cellStyle name="桁区切り 3 2 7" xfId="1765" xr:uid="{18FD0EBD-1574-41B2-82CD-7E39F8D6AC9A}"/>
    <cellStyle name="桁区切り 3 2 7 2" xfId="1766" xr:uid="{E5E708A8-867A-4890-9228-4B5E9F68DD2E}"/>
    <cellStyle name="桁区切り 3 3" xfId="474" xr:uid="{BBE24BAA-8EC6-4A5B-94BB-ADC63FB427D8}"/>
    <cellStyle name="桁区切り 3 3 2" xfId="1767" xr:uid="{4A625FD3-74B7-4706-9F57-7AAC129EE635}"/>
    <cellStyle name="桁区切り 3 3 2 2" xfId="1768" xr:uid="{42593C3B-11D4-437D-8DB7-CB0ED1AA05F0}"/>
    <cellStyle name="桁区切り 3 3 3" xfId="1769" xr:uid="{86AB0009-CD59-4CD0-AFB1-A751CDA78FE9}"/>
    <cellStyle name="桁区切り 3 3 4" xfId="1770" xr:uid="{712C5B7C-E97D-4498-A86F-6586B7760B6C}"/>
    <cellStyle name="桁区切り 3 3 4 2" xfId="1771" xr:uid="{7B7DF594-2B5F-413E-9851-9820761827B9}"/>
    <cellStyle name="桁区切り 3 4" xfId="1772" xr:uid="{E0D2CF0A-686C-40DF-9A5B-2D9E04E54DE3}"/>
    <cellStyle name="桁区切り 3 4 2" xfId="1773" xr:uid="{4EF6279B-091C-48D3-B2C5-1F1F16ED4C7A}"/>
    <cellStyle name="桁区切り 3 4 3" xfId="1774" xr:uid="{8A7EF14A-356D-4003-A01F-31012CEB3ACC}"/>
    <cellStyle name="桁区切り 3 5" xfId="1775" xr:uid="{1F36A3B5-F320-48B5-9DEC-9B18018B0374}"/>
    <cellStyle name="桁区切り 3 6" xfId="1776" xr:uid="{136ED0C3-C086-4AE8-BB16-1628098DBADC}"/>
    <cellStyle name="桁区切り 3 7" xfId="1777" xr:uid="{CA23DAA8-CE16-4A96-A6A2-9B597448A769}"/>
    <cellStyle name="桁区切り 3 7 2" xfId="1778" xr:uid="{E7AA3C4E-04D0-4D20-81E1-46BA798DC3F1}"/>
    <cellStyle name="桁区切り 3 8" xfId="1779" xr:uid="{D981A48A-284B-46E7-BAE4-09359E861FC2}"/>
    <cellStyle name="桁区切り 3 8 2" xfId="1780" xr:uid="{0985A7B8-AB0A-4D3D-AB87-91891D37CA80}"/>
    <cellStyle name="桁区切り 3 9" xfId="1781" xr:uid="{ACC5E13F-38CB-4EAD-9E06-83CEE258BBCE}"/>
    <cellStyle name="桁区切り 31" xfId="475" xr:uid="{BA73A009-9288-4BBE-A00C-A88F53F4EAC4}"/>
    <cellStyle name="桁区切り 31 2" xfId="476" xr:uid="{061D007E-5B5F-4870-8FD7-FFC239AE1930}"/>
    <cellStyle name="桁区切り 31 3" xfId="477" xr:uid="{4402764C-602E-4CC7-BE3F-61F4E7A76958}"/>
    <cellStyle name="桁区切り 31 4" xfId="478" xr:uid="{98E0132C-3DF0-471E-B91A-958AB7171DCB}"/>
    <cellStyle name="桁区切り 32" xfId="479" xr:uid="{D5BD5978-BFED-4025-AB83-4AA1D2DC78A3}"/>
    <cellStyle name="桁区切り 32 2" xfId="480" xr:uid="{E273A221-40FB-4AC1-9223-2F91243C1857}"/>
    <cellStyle name="桁区切り 32 3" xfId="481" xr:uid="{8416416A-6988-47AD-BBE8-07936848E8F2}"/>
    <cellStyle name="桁区切り 32 4" xfId="482" xr:uid="{0DA7AABB-2E55-4A86-AA79-D88E83946929}"/>
    <cellStyle name="桁区切り 33" xfId="483" xr:uid="{C8AD3D9B-6D01-412E-88BD-0FD211847B09}"/>
    <cellStyle name="桁区切り 33 2" xfId="484" xr:uid="{A5657C15-FCDC-4B64-9B0C-A20F6D8A5F62}"/>
    <cellStyle name="桁区切り 33 2 2" xfId="485" xr:uid="{F2CA132E-B339-417C-9F91-5A68F2A3D93C}"/>
    <cellStyle name="桁区切り 33 2 2 2" xfId="1782" xr:uid="{0228B86D-A1AC-47CA-ABF8-29244628C6DD}"/>
    <cellStyle name="桁区切り 33 2 2 2 2" xfId="1783" xr:uid="{02D7A001-AF04-4818-AC1E-815E0C05BFD3}"/>
    <cellStyle name="桁区切り 33 2 2 2 3" xfId="1784" xr:uid="{94A61B10-1D9E-4F22-94E3-5B334F7C4D0B}"/>
    <cellStyle name="桁区切り 33 2 2 3" xfId="1785" xr:uid="{5B0D7046-73EB-482D-8842-E13F70BC0EA7}"/>
    <cellStyle name="桁区切り 33 2 2 4" xfId="1786" xr:uid="{293FE25E-636B-4CBE-94D2-E018EEB3FA89}"/>
    <cellStyle name="桁区切り 33 2 3" xfId="1787" xr:uid="{C0A99980-9BE1-48D3-83B7-3A8F897F5A14}"/>
    <cellStyle name="桁区切り 33 2 3 2" xfId="1788" xr:uid="{103FD9F5-320D-4EB3-83EA-5D84C6AC844B}"/>
    <cellStyle name="桁区切り 33 2 3 3" xfId="1789" xr:uid="{CBCE4921-8B86-4950-B7B2-DB978C3D4E41}"/>
    <cellStyle name="桁区切り 33 2 4" xfId="1790" xr:uid="{2901F995-F888-4E73-941C-CCA2A71DC97F}"/>
    <cellStyle name="桁区切り 33 2 5" xfId="1791" xr:uid="{630FE7AE-B688-4137-869C-32DAC3780D33}"/>
    <cellStyle name="桁区切り 33 3" xfId="486" xr:uid="{124E2787-EADF-4FB1-918F-B8F3F619B5C9}"/>
    <cellStyle name="桁区切り 33 3 2" xfId="487" xr:uid="{79A8BC60-9918-40F0-9AA7-6D0FE6522138}"/>
    <cellStyle name="桁区切り 33 3 2 2" xfId="1792" xr:uid="{B6B0E478-8D18-48BB-AC56-29B47D433725}"/>
    <cellStyle name="桁区切り 33 3 2 2 2" xfId="1793" xr:uid="{0A793C2A-8E82-4C21-BBF1-B38DFB4BF2F7}"/>
    <cellStyle name="桁区切り 33 3 2 2 3" xfId="1794" xr:uid="{AE2001FD-5A5D-438F-8965-6F3387393F04}"/>
    <cellStyle name="桁区切り 33 3 2 3" xfId="1795" xr:uid="{F9EE7CB9-70E6-4ABF-A0F9-A074AEC1279D}"/>
    <cellStyle name="桁区切り 33 3 2 4" xfId="1796" xr:uid="{F595AB1B-2B53-4045-97D3-D8D7E5CCA74C}"/>
    <cellStyle name="桁区切り 33 3 3" xfId="1797" xr:uid="{718DB036-D5EF-47C4-8E20-4F236F48CFC6}"/>
    <cellStyle name="桁区切り 33 3 3 2" xfId="1798" xr:uid="{CF15A705-B43C-4875-B0D0-4A09FDB7DBAC}"/>
    <cellStyle name="桁区切り 33 3 3 3" xfId="1799" xr:uid="{CE13DE5C-77FB-47B7-8B17-C3E207845516}"/>
    <cellStyle name="桁区切り 33 3 4" xfId="1800" xr:uid="{EB83074A-EBA6-4ABC-ADA3-359C3CCFBF71}"/>
    <cellStyle name="桁区切り 33 3 5" xfId="1801" xr:uid="{4552465D-8B27-4190-9C86-D6928DE66F91}"/>
    <cellStyle name="桁区切り 33 4" xfId="1802" xr:uid="{3FB989D2-9A40-407E-BDAD-282F0C263140}"/>
    <cellStyle name="桁区切り 33 4 2" xfId="1803" xr:uid="{856EFD94-22DD-4016-B522-6AA4DCDE06E3}"/>
    <cellStyle name="桁区切り 33 4 3" xfId="1804" xr:uid="{3ABCC192-A2EA-43D0-989A-32C94DA71D0A}"/>
    <cellStyle name="桁区切り 33 5" xfId="1805" xr:uid="{E61E876C-D2E7-4EF0-8AEE-7570C77E1863}"/>
    <cellStyle name="桁区切り 33 6" xfId="1806" xr:uid="{32511654-B9B2-4DA3-9994-166A27D3A722}"/>
    <cellStyle name="桁区切り 34" xfId="488" xr:uid="{06320D00-BCE5-4B79-B3F2-AF2C3F5691C3}"/>
    <cellStyle name="桁区切り 34 2" xfId="489" xr:uid="{DF81B8D4-FE08-4BEA-B745-2F12D52852C0}"/>
    <cellStyle name="桁区切り 34 2 2" xfId="490" xr:uid="{252638C9-0741-4639-9363-50AA0DC4B60F}"/>
    <cellStyle name="桁区切り 34 2 2 2" xfId="1807" xr:uid="{4AEF9AB0-5B67-4974-BEFD-037ACD5F9912}"/>
    <cellStyle name="桁区切り 34 2 2 2 2" xfId="1808" xr:uid="{10E72959-BA54-412F-9308-129F5B2C3BDB}"/>
    <cellStyle name="桁区切り 34 2 2 2 3" xfId="1809" xr:uid="{B4D0693B-23BE-4A6C-A4E6-37EA7B215753}"/>
    <cellStyle name="桁区切り 34 2 2 3" xfId="1810" xr:uid="{2A7BD9C3-1D1E-41CA-A937-10F54F21399D}"/>
    <cellStyle name="桁区切り 34 2 2 4" xfId="1811" xr:uid="{FC07EDC4-8CEA-4366-9CA8-5A3A3056BB5C}"/>
    <cellStyle name="桁区切り 34 2 3" xfId="1812" xr:uid="{25291CDA-3839-4DA5-BD24-9634181B30FA}"/>
    <cellStyle name="桁区切り 34 2 3 2" xfId="1813" xr:uid="{4DEF700B-9B5D-4282-95BD-DD918B98786D}"/>
    <cellStyle name="桁区切り 34 2 3 3" xfId="1814" xr:uid="{DD1EBC01-DA66-410E-91CC-E612B5ED0C8F}"/>
    <cellStyle name="桁区切り 34 2 4" xfId="1815" xr:uid="{282405D0-43A3-46F3-836A-FCCD93BF6C91}"/>
    <cellStyle name="桁区切り 34 2 5" xfId="1816" xr:uid="{FE332682-3C7C-4772-8CF4-68F8067E16FC}"/>
    <cellStyle name="桁区切り 34 3" xfId="491" xr:uid="{E784908D-FF49-4A95-9C27-91D3F8E7A8E1}"/>
    <cellStyle name="桁区切り 34 3 2" xfId="492" xr:uid="{B83F5CA0-69E1-4581-9DB1-81D4688203BC}"/>
    <cellStyle name="桁区切り 34 3 2 2" xfId="1817" xr:uid="{B988BFCC-6DCE-4F5E-8730-6786A7AC3295}"/>
    <cellStyle name="桁区切り 34 3 2 2 2" xfId="1818" xr:uid="{419CC2AB-DFEA-4718-AB2A-738C38D299BB}"/>
    <cellStyle name="桁区切り 34 3 2 2 3" xfId="1819" xr:uid="{F745A69A-9A58-4B8B-913A-CEFBAF7BF514}"/>
    <cellStyle name="桁区切り 34 3 2 3" xfId="1820" xr:uid="{F50B3ED6-581C-4344-A9E6-468FEFBEE829}"/>
    <cellStyle name="桁区切り 34 3 2 4" xfId="1821" xr:uid="{F753250F-6338-4729-901C-C43B92630FEA}"/>
    <cellStyle name="桁区切り 34 3 3" xfId="1822" xr:uid="{84FE09BC-4117-42A6-8611-FCFA866149ED}"/>
    <cellStyle name="桁区切り 34 3 3 2" xfId="1823" xr:uid="{78006628-36BC-4A04-B369-AE0962EA53E8}"/>
    <cellStyle name="桁区切り 34 3 3 3" xfId="1824" xr:uid="{63AB8692-0928-4ED3-A00C-ACF04323E117}"/>
    <cellStyle name="桁区切り 34 3 4" xfId="1825" xr:uid="{7E604757-2811-4109-98DC-72D6B7E8E827}"/>
    <cellStyle name="桁区切り 34 3 5" xfId="1826" xr:uid="{48A8E1CF-7DD9-41A6-B344-941756EE538F}"/>
    <cellStyle name="桁区切り 34 4" xfId="1827" xr:uid="{4B198569-6CB3-459E-9D8B-9A30151735EA}"/>
    <cellStyle name="桁区切り 34 4 2" xfId="1828" xr:uid="{72AE89CD-EC84-4B91-8971-41197BDC050F}"/>
    <cellStyle name="桁区切り 34 4 3" xfId="1829" xr:uid="{E72C0390-53B4-49FD-BAE3-56CE775E51A3}"/>
    <cellStyle name="桁区切り 34 5" xfId="1830" xr:uid="{8CD0FBFF-749F-4D4E-B8F0-AD103465A8A8}"/>
    <cellStyle name="桁区切り 34 6" xfId="1831" xr:uid="{CD0935B9-1DBF-4926-AE5C-9F7364C958F2}"/>
    <cellStyle name="桁区切り 36" xfId="493" xr:uid="{53B4CA4F-BD1B-4BFB-AB67-5AE502789A0F}"/>
    <cellStyle name="桁区切り 36 2" xfId="494" xr:uid="{6415F0A4-62A7-411A-80B3-4EBEA6F72A05}"/>
    <cellStyle name="桁区切り 36 2 2" xfId="495" xr:uid="{DC8FD21D-0298-4D11-A74F-947CAEADA438}"/>
    <cellStyle name="桁区切り 36 2 2 2" xfId="1832" xr:uid="{7680E559-533B-4975-963C-A7DE4EAB884C}"/>
    <cellStyle name="桁区切り 36 2 2 2 2" xfId="1833" xr:uid="{10A13503-B76A-43D1-8C64-5D7CEA187C29}"/>
    <cellStyle name="桁区切り 36 2 2 2 3" xfId="1834" xr:uid="{30841E4C-CC0D-4CF9-A2B5-54E112970295}"/>
    <cellStyle name="桁区切り 36 2 2 3" xfId="1835" xr:uid="{A263FE58-D338-426A-80A0-97D41039DC47}"/>
    <cellStyle name="桁区切り 36 2 2 4" xfId="1836" xr:uid="{3500CACD-849F-4242-8B50-9FF32D2209E6}"/>
    <cellStyle name="桁区切り 36 2 3" xfId="1837" xr:uid="{C7B70486-E2FA-42F3-BC2B-6860FC3574BA}"/>
    <cellStyle name="桁区切り 36 2 3 2" xfId="1838" xr:uid="{1B134D5C-150E-4DB9-98F7-525A9649AE49}"/>
    <cellStyle name="桁区切り 36 2 3 3" xfId="1839" xr:uid="{561C0E1B-18E9-4196-BD01-C25FA21350F0}"/>
    <cellStyle name="桁区切り 36 2 4" xfId="1840" xr:uid="{034CE7EB-AAE9-41A2-A773-02F9FDAED845}"/>
    <cellStyle name="桁区切り 36 2 5" xfId="1841" xr:uid="{D69F8802-895E-4B82-91AB-3601AC4F083A}"/>
    <cellStyle name="桁区切り 36 3" xfId="496" xr:uid="{6C581B6C-F1F1-4411-8DB1-348C24A5E688}"/>
    <cellStyle name="桁区切り 36 3 2" xfId="497" xr:uid="{53D70659-9D4E-4168-B293-E6FB647E48B1}"/>
    <cellStyle name="桁区切り 36 3 2 2" xfId="1842" xr:uid="{131AC149-DD60-4BC4-A360-97F1600250B5}"/>
    <cellStyle name="桁区切り 36 3 2 2 2" xfId="1843" xr:uid="{ABEB40D5-F252-483A-B664-B76F96881DBA}"/>
    <cellStyle name="桁区切り 36 3 2 2 3" xfId="1844" xr:uid="{A39FB7F4-9947-4358-9B6A-7A3C6B74FB76}"/>
    <cellStyle name="桁区切り 36 3 2 3" xfId="1845" xr:uid="{68F09144-6A30-4A33-B212-EBDE3E3E4246}"/>
    <cellStyle name="桁区切り 36 3 2 4" xfId="1846" xr:uid="{4A65AADA-D7C5-456B-AA39-6AA7E3644BC7}"/>
    <cellStyle name="桁区切り 36 3 3" xfId="1847" xr:uid="{37FAF8CC-2A02-4346-84EE-DBC70C7CEFA9}"/>
    <cellStyle name="桁区切り 36 3 3 2" xfId="1848" xr:uid="{1A9F2688-3D84-496F-AC13-028B7DB40FB9}"/>
    <cellStyle name="桁区切り 36 3 3 3" xfId="1849" xr:uid="{892EDEDA-8C66-4F51-B256-6F06CC26A24F}"/>
    <cellStyle name="桁区切り 36 3 4" xfId="1850" xr:uid="{6AD4BF96-6DD0-4340-AF19-3FE64B7778E5}"/>
    <cellStyle name="桁区切り 36 3 5" xfId="1851" xr:uid="{DE74025F-B862-4FB7-9366-E19C7F56751B}"/>
    <cellStyle name="桁区切り 36 4" xfId="1852" xr:uid="{7897752C-4795-412F-AA7B-AF444FD1B2F3}"/>
    <cellStyle name="桁区切り 36 4 2" xfId="1853" xr:uid="{9E8065F5-29AD-4C1E-965B-0DA3729215B3}"/>
    <cellStyle name="桁区切り 36 4 3" xfId="1854" xr:uid="{9EE1F7DF-8BA0-4B16-B768-C63424E381D6}"/>
    <cellStyle name="桁区切り 36 5" xfId="1855" xr:uid="{2F379D94-DB37-4E19-AF70-D684AAAC1795}"/>
    <cellStyle name="桁区切り 36 6" xfId="1856" xr:uid="{2AB5ED77-C83A-449D-9F3E-5BC6B5A04AE6}"/>
    <cellStyle name="桁区切り 37" xfId="498" xr:uid="{B0C180EF-6CFC-417E-83AB-B151929D0987}"/>
    <cellStyle name="桁区切り 4" xfId="499" xr:uid="{E7A6CCAF-4ECB-402A-852F-CE35D5778F7A}"/>
    <cellStyle name="桁区切り 4 2" xfId="500" xr:uid="{CC362313-2DAD-49D3-BA1B-C1E9590E1117}"/>
    <cellStyle name="桁区切り 4 2 2" xfId="1857" xr:uid="{43A69A3E-658B-4A6C-BC55-40C256332432}"/>
    <cellStyle name="桁区切り 4 2 2 2" xfId="1858" xr:uid="{65B5D5BB-4F0D-4AF4-979A-EC43553C9F4E}"/>
    <cellStyle name="桁区切り 4 2 3" xfId="1859" xr:uid="{6336B677-ABD5-4357-A0C6-00D6E9991274}"/>
    <cellStyle name="桁区切り 4 2 3 2" xfId="1860" xr:uid="{061E536F-BC87-41E4-8729-6121A0AE41AA}"/>
    <cellStyle name="桁区切り 4 2 4" xfId="1861" xr:uid="{80125F48-6FDC-4826-874D-6115B8BE21BC}"/>
    <cellStyle name="桁区切り 4 2 5" xfId="1862" xr:uid="{8B59B374-EC35-4E5A-9DB0-5574A5986BF8}"/>
    <cellStyle name="桁区切り 4 2 5 2" xfId="1863" xr:uid="{6DBAA5B4-AB99-4DBE-A739-955FED3B120C}"/>
    <cellStyle name="桁区切り 4 3" xfId="501" xr:uid="{E03B2A94-AB29-449D-B803-BC1A8A39E614}"/>
    <cellStyle name="桁区切り 4 3 2" xfId="1864" xr:uid="{4136260B-4F0F-4485-98AC-836A52F8B0A1}"/>
    <cellStyle name="桁区切り 4 3 2 2" xfId="1865" xr:uid="{F2C81ADE-0C10-41E2-97F6-E8519F92FCBF}"/>
    <cellStyle name="桁区切り 4 4" xfId="502" xr:uid="{F80454BF-CE70-4550-B9F2-74D8EB9BF82A}"/>
    <cellStyle name="桁区切り 4 5" xfId="1866" xr:uid="{0F5A0BF6-C07F-4F8F-B455-D9A738F4F473}"/>
    <cellStyle name="桁区切り 4 5 2" xfId="1867" xr:uid="{D361569E-5546-4C44-AF1D-3D6D316055FD}"/>
    <cellStyle name="桁区切り 4 6" xfId="1868" xr:uid="{9A562CC6-FF23-4EC6-BCFC-239A4D4C9663}"/>
    <cellStyle name="桁区切り 4 7" xfId="1869" xr:uid="{847C71F5-EEB9-40FE-A6C4-02A549228FDB}"/>
    <cellStyle name="桁区切り 4 7 2" xfId="1870" xr:uid="{144D0915-066F-4485-B928-31BA5A326046}"/>
    <cellStyle name="桁区切り 5" xfId="503" xr:uid="{25F29136-0CEE-427E-881E-1434E79450ED}"/>
    <cellStyle name="桁区切り 5 2" xfId="504" xr:uid="{E759A71C-3900-4562-9B6B-07BB2E42E305}"/>
    <cellStyle name="桁区切り 5 2 2" xfId="1871" xr:uid="{B56F3E9B-4DE0-446D-AF11-855DB2F31289}"/>
    <cellStyle name="桁区切り 5 2 2 2" xfId="1872" xr:uid="{B817DB7C-D01F-409E-9168-6EC4A6BFE90E}"/>
    <cellStyle name="桁区切り 5 3" xfId="505" xr:uid="{F78401FF-DCD2-490A-B583-8DCFA8448379}"/>
    <cellStyle name="桁区切り 5 4" xfId="506" xr:uid="{E42939BA-1353-4F6C-8878-AF889969DBC1}"/>
    <cellStyle name="桁区切り 5 5" xfId="1873" xr:uid="{99616C67-B33A-412B-8903-F9E143D3ABE3}"/>
    <cellStyle name="桁区切り 5 5 2" xfId="1874" xr:uid="{406AF9ED-D4B7-4154-892D-2FB66CE846A3}"/>
    <cellStyle name="桁区切り 5 6" xfId="1875" xr:uid="{57A24C14-88F8-47C9-82E0-B0D0787A8E96}"/>
    <cellStyle name="桁区切り 5 7" xfId="1876" xr:uid="{DF546490-549E-43E0-A7C2-E6DDF3349598}"/>
    <cellStyle name="桁区切り 5 7 2" xfId="1877" xr:uid="{35705098-FBAE-4D6B-B4F7-0426EB1D9BC5}"/>
    <cellStyle name="桁区切り 6" xfId="507" xr:uid="{AA1BB3F9-CA69-41C5-A39E-5705D194817F}"/>
    <cellStyle name="桁区切り 6 10" xfId="1878" xr:uid="{89F8ADBD-A3C3-4DBC-A165-29AF99D71544}"/>
    <cellStyle name="桁区切り 6 11" xfId="1879" xr:uid="{581C28A3-448A-494B-869C-B0AF4EB6A46E}"/>
    <cellStyle name="桁区切り 6 11 2" xfId="1880" xr:uid="{0E42E879-5774-424C-9E85-EC964D676848}"/>
    <cellStyle name="桁区切り 6 12" xfId="1881" xr:uid="{BC0A3315-8B78-4C07-BED9-40FB657E01AD}"/>
    <cellStyle name="桁区切り 6 13" xfId="1882" xr:uid="{72EE6F2F-B79E-4A21-B986-E9AD85F9DB49}"/>
    <cellStyle name="桁区切り 6 13 2" xfId="1883" xr:uid="{6C663D9F-205C-49B2-9F5C-8C3D6F3EC06D}"/>
    <cellStyle name="桁区切り 6 2" xfId="1884" xr:uid="{428705A7-DC2F-4D1E-9B10-EA15948BCFA8}"/>
    <cellStyle name="桁区切り 6 2 2" xfId="1885" xr:uid="{2239C662-89C2-44F1-82E7-67940A8088A5}"/>
    <cellStyle name="桁区切り 6 2 3" xfId="1886" xr:uid="{9FB46133-9B4C-4C6C-BCD8-A7B17BC6C90B}"/>
    <cellStyle name="桁区切り 6 2 4" xfId="1887" xr:uid="{7E30CB4F-D922-43EC-B9CE-6ACBB309CBC9}"/>
    <cellStyle name="桁区切り 6 2 4 2" xfId="1888" xr:uid="{481F118B-F9DD-4F11-AD8C-5B7C54273A2B}"/>
    <cellStyle name="桁区切り 6 3" xfId="1889" xr:uid="{5A23FE2F-D6F6-4A35-8A24-574B342740ED}"/>
    <cellStyle name="桁区切り 6 3 2" xfId="1890" xr:uid="{C894442A-4517-4E3B-BDD1-E784EB24495C}"/>
    <cellStyle name="桁区切り 6 3 3" xfId="1891" xr:uid="{C0782D7A-B4BB-48B1-B6ED-D261EADFA7D0}"/>
    <cellStyle name="桁区切り 6 4" xfId="1892" xr:uid="{54069D74-0594-43D1-AF57-905AB20F4997}"/>
    <cellStyle name="桁区切り 6 4 2" xfId="1893" xr:uid="{88D15D91-B20F-4FF5-BC6C-91E64E5C3752}"/>
    <cellStyle name="桁区切り 6 4 3" xfId="1894" xr:uid="{6EAA3879-E2C8-4C8D-999A-3B5397D46ADC}"/>
    <cellStyle name="桁区切り 6 5" xfId="1895" xr:uid="{80C243B8-831D-497B-B71B-F30AD969C66D}"/>
    <cellStyle name="桁区切り 6 5 2" xfId="1896" xr:uid="{B9AE20D7-DA0D-438E-B2FF-3B688BA539EC}"/>
    <cellStyle name="桁区切り 6 5 3" xfId="1897" xr:uid="{599C3C82-E6C0-4F0A-ADBD-EFC01FA710E5}"/>
    <cellStyle name="桁区切り 6 6" xfId="1898" xr:uid="{7AEF047A-0A12-4CC5-8EBF-D13CAC196A67}"/>
    <cellStyle name="桁区切り 6 6 2" xfId="1899" xr:uid="{95804011-C4ED-4E57-988A-DC74E4F40C25}"/>
    <cellStyle name="桁区切り 6 6 3" xfId="1900" xr:uid="{0FCD805E-6CF0-4A03-9589-6529F02DF60B}"/>
    <cellStyle name="桁区切り 6 7" xfId="1901" xr:uid="{E8CB4936-41B9-4F2F-A085-6780DAB15606}"/>
    <cellStyle name="桁区切り 6 7 2" xfId="1902" xr:uid="{DF1E5998-7319-460A-A6F8-A027282A60F4}"/>
    <cellStyle name="桁区切り 6 7 3" xfId="1903" xr:uid="{4DA4B3A6-EEFD-4433-AB12-D88458A11109}"/>
    <cellStyle name="桁区切り 6 8" xfId="1904" xr:uid="{F70D289C-8EB2-4083-B8CC-041B411B9434}"/>
    <cellStyle name="桁区切り 6 8 2" xfId="1905" xr:uid="{7C7FC99E-7652-4084-A9F0-B40B9C9AEB05}"/>
    <cellStyle name="桁区切り 6 8 3" xfId="1906" xr:uid="{2FB4119C-B1CB-4D6D-B949-1E185E39F4CC}"/>
    <cellStyle name="桁区切り 6 9" xfId="1907" xr:uid="{A7346460-C4C1-4CD4-8BA5-0AEE8359A604}"/>
    <cellStyle name="桁区切り 7" xfId="508" xr:uid="{3F7CB40D-8602-4558-AEDC-81371D861B58}"/>
    <cellStyle name="桁区切り 7 10" xfId="1908" xr:uid="{FCAB32EF-9302-4E4A-B708-04793AA79504}"/>
    <cellStyle name="桁区切り 7 11" xfId="1909" xr:uid="{F4F99434-2A73-4F48-B24D-CDAB318D78BF}"/>
    <cellStyle name="桁区切り 7 12" xfId="1910" xr:uid="{97BD7A2D-3222-4FAB-80C9-3F113A115475}"/>
    <cellStyle name="桁区切り 7 13" xfId="1911" xr:uid="{5DB81613-05AD-44EA-840B-59F983AC32DD}"/>
    <cellStyle name="桁区切り 7 13 2" xfId="1912" xr:uid="{0C1E0301-7520-47C5-89A9-8C19CFDB2B22}"/>
    <cellStyle name="桁区切り 7 2" xfId="1913" xr:uid="{9C58106D-17D1-4F6B-B7BE-E586CD84EA34}"/>
    <cellStyle name="桁区切り 7 2 2" xfId="1914" xr:uid="{E4B59AF5-2777-4EF7-A03E-4CF3141BB8B3}"/>
    <cellStyle name="桁区切り 7 2 3" xfId="1915" xr:uid="{A5D75BDD-E8D8-47A4-8E22-41AFBB49BB6D}"/>
    <cellStyle name="桁区切り 7 3" xfId="1916" xr:uid="{27A74A20-EE10-4F42-8699-81333B49D1C4}"/>
    <cellStyle name="桁区切り 7 3 2" xfId="1917" xr:uid="{C08CDEDC-CCC3-420A-AB81-C817834556E5}"/>
    <cellStyle name="桁区切り 7 3 3" xfId="1918" xr:uid="{FA85ACD7-5201-4DB3-897D-37BE99D00B7A}"/>
    <cellStyle name="桁区切り 7 4" xfId="1919" xr:uid="{7769BDFE-A1D8-43DD-B40A-B7E0B153CC73}"/>
    <cellStyle name="桁区切り 7 4 2" xfId="1920" xr:uid="{FBFEE154-78BB-45D6-87E5-1588528C6582}"/>
    <cellStyle name="桁区切り 7 4 3" xfId="1921" xr:uid="{0A610E39-B091-430A-B05E-3A48760A4BAF}"/>
    <cellStyle name="桁区切り 7 5" xfId="1922" xr:uid="{0E231C88-F89B-4096-A381-5FAE053E5871}"/>
    <cellStyle name="桁区切り 7 5 2" xfId="1923" xr:uid="{AADEA2F6-49C1-4FC5-B0CB-FF176126ADCD}"/>
    <cellStyle name="桁区切り 7 5 3" xfId="1924" xr:uid="{AE14E94B-094E-4E92-8126-7A14E40D80B6}"/>
    <cellStyle name="桁区切り 7 6" xfId="1925" xr:uid="{34A85AF1-74CF-4138-A63B-1B50CB764A04}"/>
    <cellStyle name="桁区切り 7 6 2" xfId="1926" xr:uid="{046637C9-7FB7-46BC-8629-41DB7A5459EE}"/>
    <cellStyle name="桁区切り 7 6 3" xfId="1927" xr:uid="{1A8C58C5-4C37-466F-A925-28D1CA7B9F33}"/>
    <cellStyle name="桁区切り 7 7" xfId="1928" xr:uid="{94C971CA-41A4-458C-8363-35CA01A65F3A}"/>
    <cellStyle name="桁区切り 7 7 2" xfId="1929" xr:uid="{4E5A4448-323B-4A9D-A567-9B7AD4704C51}"/>
    <cellStyle name="桁区切り 7 7 3" xfId="1930" xr:uid="{763F61A0-0EAC-4BA9-A9FD-2CD857F8CF38}"/>
    <cellStyle name="桁区切り 7 8" xfId="1931" xr:uid="{109B2D27-2635-484F-A3B6-BDA404220987}"/>
    <cellStyle name="桁区切り 7 8 2" xfId="1932" xr:uid="{0FE39525-5CC9-4AF9-B526-66EB1C906B4F}"/>
    <cellStyle name="桁区切り 7 8 3" xfId="1933" xr:uid="{69C1DD58-932B-4D0B-ABE0-994C6F2CE134}"/>
    <cellStyle name="桁区切り 7 9" xfId="1934" xr:uid="{D9E2FA60-224F-497A-BFA9-DEDE6ED2A42D}"/>
    <cellStyle name="桁区切り 8" xfId="509" xr:uid="{20053A06-14AB-4152-B0CE-66B973E0F163}"/>
    <cellStyle name="桁区切り 8 2" xfId="510" xr:uid="{CFD15B60-02DE-4031-BAEC-F689E946B7A4}"/>
    <cellStyle name="桁区切り 8 3" xfId="511" xr:uid="{6D4183BA-1330-4080-B5CA-865F68DF93DB}"/>
    <cellStyle name="桁区切り 8 4" xfId="512" xr:uid="{63BCC7CB-5B2E-46C7-A4F7-5132E4FC5F4A}"/>
    <cellStyle name="桁区切り 8 5" xfId="1935" xr:uid="{56781CB6-4D22-419C-A38B-EDC43E0BF607}"/>
    <cellStyle name="桁区切り 9" xfId="513" xr:uid="{AAAD1016-3500-42C5-B7C7-3E7C55A42CB7}"/>
    <cellStyle name="桁区切り 9 2" xfId="514" xr:uid="{275B3CC0-2C65-4703-B0E2-33D46CA2F363}"/>
    <cellStyle name="桁区切り 9 3" xfId="515" xr:uid="{C74B8368-ED52-48A8-99EB-F8DD04BBCFE5}"/>
    <cellStyle name="桁区切り 9 4" xfId="516" xr:uid="{23237A09-DD25-4F82-A42C-ED33BF41E371}"/>
    <cellStyle name="見出し 1 10" xfId="1936" xr:uid="{6AFFE795-96C6-4A6B-9334-D56F9A5D48DA}"/>
    <cellStyle name="見出し 1 2" xfId="518" xr:uid="{26BC3591-5F4D-4B10-A192-1C999793D8D1}"/>
    <cellStyle name="見出し 1 2 2" xfId="1937" xr:uid="{AA8CA3A6-84EE-4160-A30C-CA6190842996}"/>
    <cellStyle name="見出し 1 2 3" xfId="1938" xr:uid="{0EAFBD22-C076-472A-A333-D448EE04ACAA}"/>
    <cellStyle name="見出し 1 3" xfId="519" xr:uid="{70A1CA69-F623-459A-8983-4494C9E32F5A}"/>
    <cellStyle name="見出し 1 3 2" xfId="1939" xr:uid="{510AA29A-B677-4320-9276-4884A107E57A}"/>
    <cellStyle name="見出し 1 3 3" xfId="1940" xr:uid="{58817BAF-F921-408F-9B9B-00FE7BC6F00C}"/>
    <cellStyle name="見出し 1 4" xfId="520" xr:uid="{B82FCD3F-1DA8-46F0-9D72-2C94A2B4E42F}"/>
    <cellStyle name="見出し 1 4 2" xfId="1941" xr:uid="{874D3855-F440-4456-BA2B-79B56EAEF5A5}"/>
    <cellStyle name="見出し 1 4 3" xfId="1942" xr:uid="{236DC2A9-E204-4F26-BEC7-0D73C3A4417D}"/>
    <cellStyle name="見出し 1 5" xfId="521" xr:uid="{676BE069-9F30-4024-A367-3B17CA6A504D}"/>
    <cellStyle name="見出し 1 5 2" xfId="1943" xr:uid="{BDC6F8A3-3F2E-45EC-B543-70FF6D8B130C}"/>
    <cellStyle name="見出し 1 5 3" xfId="1944" xr:uid="{00DCC540-F0E0-44BE-B99A-59FE5EDCE3C5}"/>
    <cellStyle name="見出し 1 6" xfId="522" xr:uid="{2E5D8059-15C5-42F0-9FDE-51F80ABB5807}"/>
    <cellStyle name="見出し 1 7" xfId="517" xr:uid="{C2F5D0C5-BDF1-4268-A816-6624C1C2D7F7}"/>
    <cellStyle name="見出し 1 8" xfId="1945" xr:uid="{943F642C-CABE-480E-AC77-84A522208D97}"/>
    <cellStyle name="見出し 1 9" xfId="1946" xr:uid="{74C77198-8FD4-4B50-AA8E-018E6B96C531}"/>
    <cellStyle name="見出し 2 10" xfId="1947" xr:uid="{E64EF422-726D-46F0-ACD2-2216378210B3}"/>
    <cellStyle name="見出し 2 2" xfId="524" xr:uid="{B00E4449-929D-4591-A95C-52C21336E821}"/>
    <cellStyle name="見出し 2 2 2" xfId="1948" xr:uid="{50DD05F9-A5EC-432A-A2BF-F7782ED8D2A1}"/>
    <cellStyle name="見出し 2 2 3" xfId="1949" xr:uid="{226046A1-7B22-4472-BF1A-36CD0AA0FE01}"/>
    <cellStyle name="見出し 2 3" xfId="525" xr:uid="{6231F8F5-B0DC-4D2D-8B8D-033F517B2B79}"/>
    <cellStyle name="見出し 2 3 2" xfId="1950" xr:uid="{67EB7742-E68E-41DF-8312-BED58D8A44AE}"/>
    <cellStyle name="見出し 2 3 3" xfId="1951" xr:uid="{4AEBD0CE-3B7B-42E3-83CF-9B9BD6407474}"/>
    <cellStyle name="見出し 2 4" xfId="526" xr:uid="{0052CD94-313E-4AA3-A228-E354CE895C6B}"/>
    <cellStyle name="見出し 2 4 2" xfId="1952" xr:uid="{2F6B6A5E-BA5D-48FE-AF01-314049E1EC0C}"/>
    <cellStyle name="見出し 2 4 3" xfId="1953" xr:uid="{F3EFEFB0-180B-4FEA-B910-19B16787B86A}"/>
    <cellStyle name="見出し 2 5" xfId="527" xr:uid="{7E3F2B4A-6F6C-40F4-A8E2-4CD0C8C56673}"/>
    <cellStyle name="見出し 2 5 2" xfId="1954" xr:uid="{55E3CAD7-FD43-4CAD-9376-8EFD8A4A52BE}"/>
    <cellStyle name="見出し 2 5 3" xfId="1955" xr:uid="{E355907E-8D6B-4F9E-BB12-3B4516F88F9B}"/>
    <cellStyle name="見出し 2 6" xfId="528" xr:uid="{83756D2C-7314-4510-8657-EA578FF5C090}"/>
    <cellStyle name="見出し 2 7" xfId="523" xr:uid="{CB010098-C8B4-4BAE-BEB9-B18BE3D44023}"/>
    <cellStyle name="見出し 2 8" xfId="1956" xr:uid="{D704BF60-9E59-47A3-B106-384FBBA7475B}"/>
    <cellStyle name="見出し 2 9" xfId="1957" xr:uid="{B63B2B6B-9DE5-4E01-BA99-4E3A6133C6D5}"/>
    <cellStyle name="見出し 3 10" xfId="1958" xr:uid="{8FCB2E30-6682-4B18-A40C-4EE992ED4C12}"/>
    <cellStyle name="見出し 3 2" xfId="530" xr:uid="{6DC02EB6-BC7F-4562-9950-6B709DA9C9B6}"/>
    <cellStyle name="見出し 3 2 2" xfId="1959" xr:uid="{3F274EFF-C312-4989-8BD9-773B82D87F96}"/>
    <cellStyle name="見出し 3 2 3" xfId="1960" xr:uid="{3A38D66D-E9E6-48BE-810F-B920A67D86F2}"/>
    <cellStyle name="見出し 3 3" xfId="531" xr:uid="{D39AEC36-8B4F-4D7A-975B-C4AD19AD27C5}"/>
    <cellStyle name="見出し 3 3 2" xfId="1961" xr:uid="{120C546F-4997-4ACF-AC79-82E84DB14F6A}"/>
    <cellStyle name="見出し 3 3 3" xfId="1962" xr:uid="{3EE82F23-DBBD-45E8-99B8-E856C52B4618}"/>
    <cellStyle name="見出し 3 4" xfId="532" xr:uid="{BB52A1FF-B228-4801-AB85-BB9AD271F70B}"/>
    <cellStyle name="見出し 3 4 2" xfId="1963" xr:uid="{2B246642-B7E3-46DD-BC06-70DF9A16AA56}"/>
    <cellStyle name="見出し 3 4 3" xfId="1964" xr:uid="{67B85EF9-1AFD-4F1E-B33A-F5AE85791260}"/>
    <cellStyle name="見出し 3 5" xfId="533" xr:uid="{A76E0CB3-F2EA-468A-BEC9-1FC6682CEFFC}"/>
    <cellStyle name="見出し 3 5 2" xfId="1965" xr:uid="{F0BA40D5-073B-48CA-8E91-B47DBC38FA07}"/>
    <cellStyle name="見出し 3 5 3" xfId="1966" xr:uid="{9FDF186B-AE2C-45AC-AB50-5976D5E44832}"/>
    <cellStyle name="見出し 3 6" xfId="534" xr:uid="{F7D78352-474E-466D-8B35-CF4C5B8874CA}"/>
    <cellStyle name="見出し 3 7" xfId="529" xr:uid="{14F6DCD9-921E-435C-8558-2504B7F00380}"/>
    <cellStyle name="見出し 3 8" xfId="1967" xr:uid="{A97A7D08-DA2B-4EA0-B457-F84F55C3E95B}"/>
    <cellStyle name="見出し 3 9" xfId="1968" xr:uid="{267737E1-791A-4660-9E5D-F6480470FF3E}"/>
    <cellStyle name="見出し 4 10" xfId="1969" xr:uid="{B985029F-F177-411A-83D7-42EE9E21F29B}"/>
    <cellStyle name="見出し 4 2" xfId="536" xr:uid="{11002A85-1222-4882-93BB-4A266B18CB4D}"/>
    <cellStyle name="見出し 4 2 2" xfId="1970" xr:uid="{97AEA8DA-0179-4376-BEA9-95D8EC9FE798}"/>
    <cellStyle name="見出し 4 2 3" xfId="1971" xr:uid="{5C1819C4-E6DF-4FD2-9E58-BAE989FFF331}"/>
    <cellStyle name="見出し 4 3" xfId="537" xr:uid="{400E2E40-F289-42E5-97A6-6FD3C9C85BD0}"/>
    <cellStyle name="見出し 4 3 2" xfId="1972" xr:uid="{4A13F8F5-8B35-427B-B56A-9E2EE8324015}"/>
    <cellStyle name="見出し 4 3 3" xfId="1973" xr:uid="{C4A482F1-4D41-4000-87B3-8189D1F7566B}"/>
    <cellStyle name="見出し 4 4" xfId="538" xr:uid="{0758FD27-1081-45FC-B41D-685FD43A55B4}"/>
    <cellStyle name="見出し 4 4 2" xfId="1974" xr:uid="{78431DC1-9BF1-4E3C-BB2E-8D7FC3E0FAFA}"/>
    <cellStyle name="見出し 4 4 3" xfId="1975" xr:uid="{20AB44B5-A3CB-471F-82E9-9528691D344B}"/>
    <cellStyle name="見出し 4 5" xfId="539" xr:uid="{863F2882-49B2-4BB6-8A26-A8D4B6A85FA1}"/>
    <cellStyle name="見出し 4 5 2" xfId="1976" xr:uid="{3D048FA3-5844-4091-AE38-695A4D1DB202}"/>
    <cellStyle name="見出し 4 5 3" xfId="1977" xr:uid="{36F49DE7-565F-43BE-8A4E-15D1AA5A2E4A}"/>
    <cellStyle name="見出し 4 6" xfId="540" xr:uid="{71410B33-0E5A-41B0-BBFF-368251F4B5FD}"/>
    <cellStyle name="見出し 4 7" xfId="535" xr:uid="{2968B5B6-8459-41F3-AB44-85D290A924BA}"/>
    <cellStyle name="見出し 4 8" xfId="1978" xr:uid="{DFB534B1-E5E9-4AE1-824E-6538118ACD41}"/>
    <cellStyle name="見出し 4 9" xfId="1979" xr:uid="{3B5CCC17-D236-41F3-AE3D-D307A179F24C}"/>
    <cellStyle name="集計 10" xfId="1980" xr:uid="{F493B02E-751E-413B-ABA3-18BFAED81C5B}"/>
    <cellStyle name="集計 2" xfId="542" xr:uid="{7947B587-E748-466B-8E7A-88811BE9F792}"/>
    <cellStyle name="集計 2 2" xfId="1981" xr:uid="{A0E0282C-9B04-4800-90A7-F0DCF8E6C320}"/>
    <cellStyle name="集計 2 3" xfId="1982" xr:uid="{695E7C77-B46A-4DD5-8553-5CDF6182C4B7}"/>
    <cellStyle name="集計 3" xfId="543" xr:uid="{1345DF47-723E-4CFE-9DC9-B9F7BC141568}"/>
    <cellStyle name="集計 3 2" xfId="1983" xr:uid="{C4FC35AB-7FAB-4BDA-9D90-77FEC7D6A066}"/>
    <cellStyle name="集計 3 3" xfId="1984" xr:uid="{6C15C578-BD9D-4680-883B-F517D5AB7912}"/>
    <cellStyle name="集計 4" xfId="544" xr:uid="{923056A9-A3AB-4493-8DCB-AF8453AE9967}"/>
    <cellStyle name="集計 4 2" xfId="1985" xr:uid="{3BF9A968-5C5B-4100-B8FD-65F1A692BDDB}"/>
    <cellStyle name="集計 4 3" xfId="1986" xr:uid="{C514A711-C15D-412E-B96A-1A80165B8930}"/>
    <cellStyle name="集計 5" xfId="545" xr:uid="{963EDCB0-1B7E-41A3-BA6D-0C49162F8627}"/>
    <cellStyle name="集計 5 2" xfId="1987" xr:uid="{BA066B96-CEFA-4E6E-B714-BAB265A507FB}"/>
    <cellStyle name="集計 5 3" xfId="1988" xr:uid="{FEAB4C6C-C6BF-41E5-A930-15F87DB050A1}"/>
    <cellStyle name="集計 6" xfId="546" xr:uid="{E836377D-AAED-482E-8184-8354075D19D8}"/>
    <cellStyle name="集計 7" xfId="541" xr:uid="{F7521044-ADB2-46F0-8FE2-9680A1C715AC}"/>
    <cellStyle name="集計 8" xfId="1989" xr:uid="{5DCB81BB-F887-42E9-A643-853AB19A7BCC}"/>
    <cellStyle name="集計 9" xfId="1990" xr:uid="{2957A82F-9010-450B-A995-D22116128597}"/>
    <cellStyle name="出力 10" xfId="1991" xr:uid="{43C6CF9B-D430-4409-BD7C-05ED9AF35B33}"/>
    <cellStyle name="出力 2" xfId="548" xr:uid="{FDB5DC52-55F1-4A23-A3F6-63FD2DC96E1E}"/>
    <cellStyle name="出力 2 2" xfId="1992" xr:uid="{805FC503-E7F8-441C-AC92-381863FB1388}"/>
    <cellStyle name="出力 2 3" xfId="1993" xr:uid="{619320AC-1838-4BA1-AECF-F47A06113B09}"/>
    <cellStyle name="出力 3" xfId="549" xr:uid="{D93C85F9-311B-458C-8D44-648164CD1660}"/>
    <cellStyle name="出力 3 2" xfId="1994" xr:uid="{156631CF-8C84-4794-8EF5-8C71DD1604AF}"/>
    <cellStyle name="出力 3 3" xfId="1995" xr:uid="{1D06DFD0-C7A9-474C-BB31-A2E89BA7E03F}"/>
    <cellStyle name="出力 4" xfId="550" xr:uid="{BF098555-5A95-4070-A676-B5D8E12BCFE8}"/>
    <cellStyle name="出力 4 2" xfId="1996" xr:uid="{7F6B479B-442C-4E1A-9E0D-FD53C6E15605}"/>
    <cellStyle name="出力 4 3" xfId="1997" xr:uid="{A6C451C9-662E-4D0C-9449-1F99DC6A9188}"/>
    <cellStyle name="出力 5" xfId="551" xr:uid="{89F940D3-97F9-4887-BFCD-966269F4DE1C}"/>
    <cellStyle name="出力 5 2" xfId="1998" xr:uid="{E681A24D-0411-4D63-9D30-847934CBFC14}"/>
    <cellStyle name="出力 5 3" xfId="1999" xr:uid="{9E30E6F0-D847-4F01-AE24-0BBA35149A8E}"/>
    <cellStyle name="出力 6" xfId="552" xr:uid="{54D1D522-D680-4B91-A167-C79846B07FCC}"/>
    <cellStyle name="出力 7" xfId="547" xr:uid="{D369B73E-979C-44BE-B1CB-0BA860641910}"/>
    <cellStyle name="出力 8" xfId="2000" xr:uid="{4217A4A6-F8A7-44D2-AA4D-84AAD36E82C7}"/>
    <cellStyle name="出力 9" xfId="2001" xr:uid="{D333A5F1-19F8-4D4F-B20D-C78638FB0C77}"/>
    <cellStyle name="説明文 10" xfId="2002" xr:uid="{B6672AF4-FB54-4611-BCB7-28258CEF002B}"/>
    <cellStyle name="説明文 2" xfId="554" xr:uid="{94C53009-643A-4784-8049-85B484598B44}"/>
    <cellStyle name="説明文 2 2" xfId="2003" xr:uid="{2736C078-808F-48C4-B97E-150ED10CECF6}"/>
    <cellStyle name="説明文 2 3" xfId="2004" xr:uid="{E433EB2C-8B48-4507-86A9-CFDEFA965F9E}"/>
    <cellStyle name="説明文 3" xfId="555" xr:uid="{2739334F-81D2-4D27-A22C-E9AD63E13C7B}"/>
    <cellStyle name="説明文 3 2" xfId="2005" xr:uid="{CEE2AC83-F98C-4A4A-A134-D6C6AF691F4B}"/>
    <cellStyle name="説明文 3 3" xfId="2006" xr:uid="{F7545F1C-EF8F-4AF5-A42F-85CA39FAF7C0}"/>
    <cellStyle name="説明文 4" xfId="556" xr:uid="{55E3BAE3-C12F-41A7-B65B-C2FE68FC5D44}"/>
    <cellStyle name="説明文 4 2" xfId="2007" xr:uid="{ED704600-FCEF-40A6-B966-20AE58427D13}"/>
    <cellStyle name="説明文 4 3" xfId="2008" xr:uid="{EED49DE5-486D-4056-95A6-F00BAC4EF179}"/>
    <cellStyle name="説明文 5" xfId="557" xr:uid="{AD1E6A43-2E1B-4AB3-BDFA-FC7949F263BC}"/>
    <cellStyle name="説明文 5 2" xfId="2009" xr:uid="{C1401A3C-00BB-4899-8FA2-9DA8BFE83277}"/>
    <cellStyle name="説明文 5 3" xfId="2010" xr:uid="{D1E514DA-90C7-418A-8314-9E2025DB6E89}"/>
    <cellStyle name="説明文 6" xfId="558" xr:uid="{50AFFC55-DD97-4A49-8CD6-4F1F917EAC10}"/>
    <cellStyle name="説明文 7" xfId="553" xr:uid="{0C0FE8C7-4C99-4341-92FB-D9D3021CA90A}"/>
    <cellStyle name="説明文 8" xfId="2011" xr:uid="{F3C3499F-6992-49BA-BF98-E10074CE15D4}"/>
    <cellStyle name="説明文 9" xfId="2012" xr:uid="{3C9B3EF8-A3EA-446F-9CA7-4206A717C22D}"/>
    <cellStyle name="通貨 2" xfId="2013" xr:uid="{388EFE44-C867-4212-93D0-690DFFEAAE75}"/>
    <cellStyle name="通貨 2 2" xfId="2014" xr:uid="{B75AFC2F-7FD1-4FDA-8A12-ABEF1FDD16F4}"/>
    <cellStyle name="通貨 2 2 2" xfId="2015" xr:uid="{F4A99B94-9AF7-4086-8523-B110D79C22B5}"/>
    <cellStyle name="通貨 2 3" xfId="2016" xr:uid="{A61860D0-E5BD-43FD-81FC-53AF5A35C297}"/>
    <cellStyle name="入力 10" xfId="2017" xr:uid="{0EA9FB32-2F18-46A1-AACD-5CB29532E7F1}"/>
    <cellStyle name="入力 2" xfId="560" xr:uid="{6AC1E034-42E7-45F5-93C2-26C2E0301136}"/>
    <cellStyle name="入力 2 2" xfId="2018" xr:uid="{625E0CDB-14DB-4262-B3F5-D8DDDC67B8C1}"/>
    <cellStyle name="入力 2 3" xfId="2019" xr:uid="{E4957621-49B5-4F97-84E4-C34165D5B4B3}"/>
    <cellStyle name="入力 3" xfId="561" xr:uid="{02D70B76-696A-4B06-B1B2-A70F00A51B9B}"/>
    <cellStyle name="入力 3 2" xfId="2020" xr:uid="{0BFBC65D-8642-4314-B6F8-65FD879CB1D7}"/>
    <cellStyle name="入力 3 3" xfId="2021" xr:uid="{EE1B019B-4C9B-4794-B0A7-2804DC71F240}"/>
    <cellStyle name="入力 4" xfId="562" xr:uid="{91EC12A4-9057-4443-9BD2-61B2A809A54F}"/>
    <cellStyle name="入力 4 2" xfId="2022" xr:uid="{ED9C5A9A-1214-41A9-8E1B-BEBA9B382FB3}"/>
    <cellStyle name="入力 4 3" xfId="2023" xr:uid="{9D8AE38B-3CE8-4AD7-A4B9-4C3E55A490D4}"/>
    <cellStyle name="入力 5" xfId="563" xr:uid="{BD57824F-7F1B-4873-9993-795D6567DC43}"/>
    <cellStyle name="入力 5 2" xfId="2024" xr:uid="{AA1476BD-8C65-47CB-8DA9-E2D4F13BFB9B}"/>
    <cellStyle name="入力 5 3" xfId="2025" xr:uid="{92440466-D160-40A3-BB54-1C76BE82C157}"/>
    <cellStyle name="入力 6" xfId="564" xr:uid="{1BB013A5-F8CB-42C9-9075-532CE93738FA}"/>
    <cellStyle name="入力 7" xfId="559" xr:uid="{2597DA36-06FB-4FD3-8920-26583F4B86EF}"/>
    <cellStyle name="入力 8" xfId="2026" xr:uid="{36D6190F-BD6E-4FA9-8D1D-CF98EBA5D51A}"/>
    <cellStyle name="入力 9" xfId="2027" xr:uid="{7A744262-3284-4088-B34C-F4AD16DE2CD8}"/>
    <cellStyle name="標準" xfId="0" builtinId="0"/>
    <cellStyle name="標準 10" xfId="565" xr:uid="{BA8AD5B1-7B10-49CA-B22C-0C84D7200178}"/>
    <cellStyle name="標準 10 2" xfId="566" xr:uid="{E14CDDAB-675A-4D2B-84B9-348A74B52CB9}"/>
    <cellStyle name="標準 10 2 2" xfId="2028" xr:uid="{4F1C009A-D6A8-4866-844B-7AE9F5990C1D}"/>
    <cellStyle name="標準 10 2 2 2" xfId="2029" xr:uid="{9200BB40-FF09-4BB4-9888-B5FC7DA4F09A}"/>
    <cellStyle name="標準 10 2 2 3" xfId="2030" xr:uid="{27B26465-D66D-4AC0-83A9-027E7B61A954}"/>
    <cellStyle name="標準 10 2 3" xfId="2031" xr:uid="{179E2AE2-F27B-4F23-8678-10319B1DAA70}"/>
    <cellStyle name="標準 10 2 3 2" xfId="2032" xr:uid="{A25521DA-092A-400F-A442-941B15EA69B9}"/>
    <cellStyle name="標準 10 2 4" xfId="2033" xr:uid="{438CB766-8F56-4C6C-BF38-F62CA94D5A10}"/>
    <cellStyle name="標準 10 2 5" xfId="2034" xr:uid="{A297AB31-C221-4F9E-B5AC-AB3B94C42621}"/>
    <cellStyle name="標準 10 2 5 2" xfId="2035" xr:uid="{A9BD3D5F-6DCD-4A14-B498-AB657F4206F8}"/>
    <cellStyle name="標準 10 3" xfId="2036" xr:uid="{234EDB48-9CCC-4B78-A196-DFDD84D92019}"/>
    <cellStyle name="標準 10 3 2" xfId="2037" xr:uid="{58DC3B23-55F4-470E-82BD-7C69DDAF881F}"/>
    <cellStyle name="標準 10 3 3" xfId="2038" xr:uid="{FAC2E3C7-6E2A-4E18-982A-2A1C0F119942}"/>
    <cellStyle name="標準 10 3 3 2" xfId="2039" xr:uid="{A3295D02-F866-4174-98A2-3C7ACABD638F}"/>
    <cellStyle name="標準 10 4" xfId="2040" xr:uid="{12DD1AF1-0595-49F1-B813-2584627EE61C}"/>
    <cellStyle name="標準 10 4 2" xfId="2041" xr:uid="{6521F427-383D-4024-99B9-0F9863F52CC5}"/>
    <cellStyle name="標準 11" xfId="567" xr:uid="{D74BA515-D3FF-4E7A-A433-341E888B8F7A}"/>
    <cellStyle name="標準 11 10" xfId="2042" xr:uid="{E82FF657-B947-42AE-9154-99A7C736E0B8}"/>
    <cellStyle name="標準 11 2" xfId="568" xr:uid="{F7A76D5D-30D9-458B-A892-AABF41403645}"/>
    <cellStyle name="標準 11 2 2" xfId="2044" xr:uid="{5EB92552-4643-4B6F-8859-5B5F8C1B52FD}"/>
    <cellStyle name="標準 11 2 2 2" xfId="2045" xr:uid="{7E202BEA-9271-4A72-9B64-8A5D0E425194}"/>
    <cellStyle name="標準 11 2 2 2 2" xfId="2046" xr:uid="{2EBC4FB9-9F67-43C9-9C33-17DD5AB6EFD6}"/>
    <cellStyle name="標準 11 2 2 3" xfId="2047" xr:uid="{7D052B5F-FE44-4CA5-94BC-38E0F309D3A5}"/>
    <cellStyle name="標準 11 2 2 4" xfId="2048" xr:uid="{160BBFE1-0412-40BF-8712-BBCE3A982997}"/>
    <cellStyle name="標準 11 2 3" xfId="2049" xr:uid="{5D50C5E0-5856-4E7C-8BBF-62CF84F954D4}"/>
    <cellStyle name="標準 11 2 3 2" xfId="2050" xr:uid="{8632A4F3-C4EA-4748-8216-87ED1F02C19E}"/>
    <cellStyle name="標準 11 2 3 3" xfId="2051" xr:uid="{1D8B0554-CE64-4CDD-AD34-FF0A83B7305E}"/>
    <cellStyle name="標準 11 2 3 4" xfId="2052" xr:uid="{8E0721D0-3EEC-4E2B-89DC-9D3300A35C0A}"/>
    <cellStyle name="標準 11 2 4" xfId="2053" xr:uid="{EE56C46F-3E8F-4E49-8936-3F8136196C1E}"/>
    <cellStyle name="標準 11 2 5" xfId="2043" xr:uid="{F5332F8B-6D62-4C06-BFD2-C10A126170A3}"/>
    <cellStyle name="標準 11 3" xfId="2054" xr:uid="{C9102E81-B937-4EC4-A3AC-EFD2D363D57E}"/>
    <cellStyle name="標準 11 3 2" xfId="2055" xr:uid="{2CE997C0-877C-4E5E-BF63-1EEF10B8169A}"/>
    <cellStyle name="標準 11 3 2 2" xfId="2056" xr:uid="{0C0C8A50-17D2-48BC-92EF-062CC47F78BD}"/>
    <cellStyle name="標準 11 3 3" xfId="2057" xr:uid="{04776F92-36D7-4420-AF3E-4A9AF65E401A}"/>
    <cellStyle name="標準 11 3 3 2" xfId="2058" xr:uid="{510E69C8-5D0C-4EBB-87F8-6741F9C0B58D}"/>
    <cellStyle name="標準 11 3 4" xfId="2059" xr:uid="{BC743FEF-A3C2-4894-BBC4-5E1E6B0A917F}"/>
    <cellStyle name="標準 11 4" xfId="2060" xr:uid="{E0C9C1E7-DE41-45CC-80CE-9A4F33EE62E4}"/>
    <cellStyle name="標準 11 4 2" xfId="2061" xr:uid="{2A37100C-3465-4B74-98D8-F901D4450778}"/>
    <cellStyle name="標準 11 4 3" xfId="2062" xr:uid="{18DE35D8-3991-4159-BA65-3BB26176DF94}"/>
    <cellStyle name="標準 11 5" xfId="2063" xr:uid="{3B288622-EC0F-4FF0-B6E9-6E174CE91CA7}"/>
    <cellStyle name="標準 11 5 2" xfId="2064" xr:uid="{67CF812B-FDE2-42E9-BB98-579B8DF48484}"/>
    <cellStyle name="標準 11 5 3" xfId="2065" xr:uid="{71461B3A-7213-4089-B65F-EC94332F3CA8}"/>
    <cellStyle name="標準 11 6" xfId="2066" xr:uid="{E377F8E3-A2BD-454F-885A-80DE985E87F9}"/>
    <cellStyle name="標準 11 6 2" xfId="2067" xr:uid="{283FFFE8-E587-4EB6-B732-08662BE4EB7B}"/>
    <cellStyle name="標準 11 6 3" xfId="2068" xr:uid="{32DCE5A4-2083-4C0C-8A1D-767E9B532A7A}"/>
    <cellStyle name="標準 11 7" xfId="2069" xr:uid="{335A1BD7-1923-4111-A850-151E19391DF1}"/>
    <cellStyle name="標準 11 7 2" xfId="2070" xr:uid="{6A34786E-DF59-4F44-A859-D3285F4D1FB6}"/>
    <cellStyle name="標準 11 7 3" xfId="2071" xr:uid="{813A6778-CCD7-4AA6-B97A-5728A0F7E380}"/>
    <cellStyle name="標準 11 8" xfId="2072" xr:uid="{A1A8EB39-C2F6-4817-A825-71B77CB2BD51}"/>
    <cellStyle name="標準 11 8 2" xfId="2073" xr:uid="{C9F71DD1-6DF2-48EB-93E5-D0AF92A0F999}"/>
    <cellStyle name="標準 11 8 3" xfId="2074" xr:uid="{147DE163-2F8D-4691-9981-0D33D37679C2}"/>
    <cellStyle name="標準 11 9" xfId="2075" xr:uid="{485C56BF-3F57-4B33-A62D-602C84E1403B}"/>
    <cellStyle name="標準 11 9 2" xfId="2076" xr:uid="{B2F4AF5B-2AC6-4778-A296-9EF6BE069A7A}"/>
    <cellStyle name="標準 12" xfId="569" xr:uid="{E3B04859-DD79-4CDE-800E-49DE17E59929}"/>
    <cellStyle name="標準 12 2" xfId="570" xr:uid="{21D131F2-4F3A-4AAF-AD6D-EB3E6B3B4FA8}"/>
    <cellStyle name="標準 12 2 2" xfId="2077" xr:uid="{55FEFA32-1B25-4E73-9663-6E77F96F2EA0}"/>
    <cellStyle name="標準 12 2 2 2" xfId="2078" xr:uid="{C6EABBD8-4D9D-4149-8FF4-E6BE30E74E0E}"/>
    <cellStyle name="標準 12 2 3" xfId="2079" xr:uid="{204B8D15-8908-414E-8264-A9E61AFCAF8B}"/>
    <cellStyle name="標準 12 2 4" xfId="2080" xr:uid="{7C2BDB1D-A14D-4BD5-8DAF-28B1C1BFFA2F}"/>
    <cellStyle name="標準 12 2 4 2" xfId="2081" xr:uid="{8D85C8E5-D0F1-4FF6-B23A-C04D08B3D7DA}"/>
    <cellStyle name="標準 12 3" xfId="571" xr:uid="{CBF2391F-A50B-4C71-B997-2E28A3EAB4B8}"/>
    <cellStyle name="標準 12 4" xfId="572" xr:uid="{F18DBA61-AA83-475A-A2A7-C4869AA91925}"/>
    <cellStyle name="標準 12 5" xfId="573" xr:uid="{ECA24E44-DBB4-423C-90C0-88B228624061}"/>
    <cellStyle name="標準 12 5 2" xfId="2082" xr:uid="{5C7C4D17-59B6-4758-9868-0BC0DD4FE998}"/>
    <cellStyle name="標準 12 6" xfId="2083" xr:uid="{F9D0CADA-7134-4285-9CA8-D0DA17C8D59F}"/>
    <cellStyle name="標準 12 6 2" xfId="2084" xr:uid="{CB070A4E-17B9-4DEC-8A6E-190067E7B07F}"/>
    <cellStyle name="標準 13" xfId="574" xr:uid="{454D19C4-8E0C-4D75-B42D-82CE97CB888A}"/>
    <cellStyle name="標準 13 2" xfId="575" xr:uid="{59DE0ADD-19B8-4811-9F64-37E03FEE27CC}"/>
    <cellStyle name="標準 13 2 2" xfId="2085" xr:uid="{C2CB0AC1-2DE4-4FB0-A3A8-C199E5D2C71C}"/>
    <cellStyle name="標準 13 2 3" xfId="2086" xr:uid="{7FC966EF-C4EE-4FCD-A753-0BFBA96D7790}"/>
    <cellStyle name="標準 13 2 3 2" xfId="2087" xr:uid="{A82A094A-9C5C-4CFC-8E90-C7CFE779B669}"/>
    <cellStyle name="標準 13 3" xfId="576" xr:uid="{3D6E92DC-B397-429F-8522-16B289759B46}"/>
    <cellStyle name="標準 13 4" xfId="577" xr:uid="{5BCDAA58-ADD2-43BA-8733-AE67399795DE}"/>
    <cellStyle name="標準 13 5" xfId="578" xr:uid="{B8F72EF2-8321-4F17-BDDB-C6DA313765C9}"/>
    <cellStyle name="標準 13 5 2" xfId="2088" xr:uid="{DD115A52-94E2-48C5-B1DE-0BE338485E71}"/>
    <cellStyle name="標準 13 6" xfId="2089" xr:uid="{A7EE0402-47C6-44D8-BAD5-018570D3DFF3}"/>
    <cellStyle name="標準 14" xfId="579" xr:uid="{8587A97D-1B1A-4918-AA8D-0B57F694F961}"/>
    <cellStyle name="標準 14 2" xfId="580" xr:uid="{5C54B02E-C700-459C-BD00-20BC16C8BD4B}"/>
    <cellStyle name="標準 14 2 2" xfId="2090" xr:uid="{27A6EE28-4509-431B-A1D5-F2B214763375}"/>
    <cellStyle name="標準 14 3" xfId="581" xr:uid="{38F0A922-F1BF-4737-8CFF-C2230E9E2A33}"/>
    <cellStyle name="標準 14 4" xfId="582" xr:uid="{D9294D64-F0F2-406F-9763-089A2B99E796}"/>
    <cellStyle name="標準 14 5" xfId="583" xr:uid="{2936F8F5-74DB-451A-98CF-2F420FB6B537}"/>
    <cellStyle name="標準 14 5 2" xfId="2091" xr:uid="{FA4F0607-7C10-44E9-90B0-1C52BA37E02F}"/>
    <cellStyle name="標準 15" xfId="584" xr:uid="{CA5BF822-FFAD-46F5-B477-BB76FFEB0360}"/>
    <cellStyle name="標準 15 10" xfId="2092" xr:uid="{9490FF45-A188-4E31-9BF6-E73034C3896F}"/>
    <cellStyle name="標準 15 11" xfId="2093" xr:uid="{BCA887A2-DAA8-4030-885F-CCEE197057FA}"/>
    <cellStyle name="標準 15 2" xfId="585" xr:uid="{508A2105-7680-4C5A-9343-B8A9D9DD153E}"/>
    <cellStyle name="標準 15 2 2" xfId="2095" xr:uid="{203D58A2-4797-4D21-98DB-B9405B5A5000}"/>
    <cellStyle name="標準 15 2 3" xfId="2096" xr:uid="{C0CE85CB-5CE5-4867-AF4A-8733CD644194}"/>
    <cellStyle name="標準 15 2 4" xfId="2094" xr:uid="{9B1F5F7E-A5B9-4B04-A2BC-40B1313E6329}"/>
    <cellStyle name="標準 15 3" xfId="2097" xr:uid="{EE41C5D1-CCD8-4B49-9BEC-985195FFD0AB}"/>
    <cellStyle name="標準 15 3 2" xfId="2098" xr:uid="{C54519C0-4369-4ADC-85DD-D608F75A3693}"/>
    <cellStyle name="標準 15 3 3" xfId="2099" xr:uid="{25AA9DD9-5B2F-4D90-B780-224DEF805D86}"/>
    <cellStyle name="標準 15 4" xfId="2100" xr:uid="{E8B5889B-DFA7-4AC4-8C68-83BB3DB27B05}"/>
    <cellStyle name="標準 15 4 2" xfId="2101" xr:uid="{E2360733-2CEB-470F-804B-1D8798C4A460}"/>
    <cellStyle name="標準 15 4 3" xfId="2102" xr:uid="{C836D984-B2F9-41BF-85D0-95AFCD88D9EF}"/>
    <cellStyle name="標準 15 5" xfId="2103" xr:uid="{BE21CF09-736F-48D6-AD90-CE317F59F756}"/>
    <cellStyle name="標準 15 5 2" xfId="2104" xr:uid="{C7EA0CB6-BBF4-4B33-819D-9F696842F821}"/>
    <cellStyle name="標準 15 5 3" xfId="2105" xr:uid="{EB1E69AF-79D6-4DF4-862B-A1D96AA1FBC7}"/>
    <cellStyle name="標準 15 6" xfId="2106" xr:uid="{5D527F64-1130-43C6-89FE-0CB50574D488}"/>
    <cellStyle name="標準 15 6 2" xfId="2107" xr:uid="{403ECC8C-B930-45EB-8A4B-BE4D5063BC46}"/>
    <cellStyle name="標準 15 6 3" xfId="2108" xr:uid="{9A711D7B-D0C2-4FCF-BA3D-23E440EEFFD1}"/>
    <cellStyle name="標準 15 7" xfId="2109" xr:uid="{2A261EA7-8D5B-411C-AFC1-47D7B8424B19}"/>
    <cellStyle name="標準 15 7 2" xfId="2110" xr:uid="{71D67932-28E3-4B42-BEF6-A0FEECA45E19}"/>
    <cellStyle name="標準 15 7 3" xfId="2111" xr:uid="{6B74F3C3-7379-456B-A964-5039F445E08D}"/>
    <cellStyle name="標準 15 8" xfId="2112" xr:uid="{95D8D718-0572-4C9A-A793-04556B5FA66C}"/>
    <cellStyle name="標準 15 8 2" xfId="2113" xr:uid="{372BE979-5B67-4B2A-AE07-DBF4F1EE7FAA}"/>
    <cellStyle name="標準 15 8 3" xfId="2114" xr:uid="{DC16688A-BC6C-4872-86F8-54DA3FDB29D1}"/>
    <cellStyle name="標準 15 9" xfId="2115" xr:uid="{CBA67D1A-BB5B-4497-A2AC-5AD8CD7C21DD}"/>
    <cellStyle name="標準 15 9 2" xfId="2116" xr:uid="{1059F43A-3D06-4B9C-A396-6BD5A158387B}"/>
    <cellStyle name="標準 16" xfId="586" xr:uid="{580C71E7-0EB1-418E-B64C-D031A30E7D1A}"/>
    <cellStyle name="標準 16 2" xfId="587" xr:uid="{103013B8-8750-44B0-9F60-54E75975C1ED}"/>
    <cellStyle name="標準 16 3" xfId="588" xr:uid="{B9FAC881-BF0C-470F-9AAA-A56430273C3C}"/>
    <cellStyle name="標準 16 4" xfId="589" xr:uid="{B453C5FD-28D1-4209-8856-3AF04D9802D8}"/>
    <cellStyle name="標準 16 5" xfId="590" xr:uid="{3E270C90-94D0-41C5-B74E-23A5A53FE1A1}"/>
    <cellStyle name="標準 16 5 2" xfId="2118" xr:uid="{1791B661-B659-4ACA-84AB-984395D55A0B}"/>
    <cellStyle name="標準 16 5 3" xfId="2117" xr:uid="{632FEEC1-06A8-46D4-BCF1-D0B5F7A53001}"/>
    <cellStyle name="標準 17" xfId="591" xr:uid="{6ACA7B8E-BCB6-4F2A-AEB0-570E1066B683}"/>
    <cellStyle name="標準 17 2" xfId="592" xr:uid="{0809C026-0D9C-426A-BEAA-F6E18E3B4297}"/>
    <cellStyle name="標準 17 3" xfId="593" xr:uid="{04C3E5C7-1C7C-4402-951E-DFBBF8B53A33}"/>
    <cellStyle name="標準 17 4" xfId="594" xr:uid="{E84E4CA3-906A-4FBE-BB93-36F326F3B12D}"/>
    <cellStyle name="標準 17 5" xfId="2119" xr:uid="{E43DCFFF-E179-44BF-B8B8-98E4E4616F98}"/>
    <cellStyle name="標準 17 6" xfId="2120" xr:uid="{4622A25C-3239-449F-B7AC-1685CCFEF372}"/>
    <cellStyle name="標準 18" xfId="595" xr:uid="{C24D3A68-E5E0-4194-A833-3FE4E2156CD3}"/>
    <cellStyle name="標準 18 2" xfId="596" xr:uid="{E71BF529-4237-45B5-9FAA-EBDD27D64307}"/>
    <cellStyle name="標準 18 3" xfId="597" xr:uid="{3CD20E1E-4DE1-4693-8408-88F048D1239A}"/>
    <cellStyle name="標準 18 4" xfId="598" xr:uid="{DDBC086E-40A2-4FD5-96E9-A0B11C7AC134}"/>
    <cellStyle name="標準 18 5" xfId="2122" xr:uid="{ADAFD9C2-0935-4B73-87B9-05D0E582B07C}"/>
    <cellStyle name="標準 18 6" xfId="2123" xr:uid="{3D54B9CC-F888-4CFC-919B-C13DB92D9C1B}"/>
    <cellStyle name="標準 18 7" xfId="2121" xr:uid="{6723EA06-E30D-4A8C-AF20-CBBF0AE6C40B}"/>
    <cellStyle name="標準 19" xfId="599" xr:uid="{C6F8DBAD-EEEB-4CFF-AA70-6AC9B932529E}"/>
    <cellStyle name="標準 19 2" xfId="600" xr:uid="{4D437E09-0A10-4535-9395-10D6759D5CBD}"/>
    <cellStyle name="標準 19 3" xfId="601" xr:uid="{CE84B574-974D-4077-8581-93105D29F376}"/>
    <cellStyle name="標準 19 4" xfId="602" xr:uid="{FA2FD702-D700-4CBA-8D1E-0E476F83C33A}"/>
    <cellStyle name="標準 2" xfId="2" xr:uid="{00000000-0005-0000-0000-000003000000}"/>
    <cellStyle name="標準 2 10" xfId="2124" xr:uid="{DD926E2D-874B-413A-9D44-09B34C1362E6}"/>
    <cellStyle name="標準 2 10 2" xfId="2125" xr:uid="{11826430-F13F-46A8-AFF4-25F0D5B11EC4}"/>
    <cellStyle name="標準 2 10 3" xfId="2126" xr:uid="{042B314E-FD5C-4017-8169-0F3950EE5E8F}"/>
    <cellStyle name="標準 2 11" xfId="2127" xr:uid="{1F04060D-E5D7-4D5F-ADE5-C954C771A9BA}"/>
    <cellStyle name="標準 2 11 2" xfId="2128" xr:uid="{D49F33E2-E6EB-439B-8C9A-A622AEBFC94C}"/>
    <cellStyle name="標準 2 11 3" xfId="2129" xr:uid="{7323CDBA-9F2D-42F5-83ED-5BE9A5B6D3B4}"/>
    <cellStyle name="標準 2 12" xfId="2130" xr:uid="{8C7491D0-64CD-48C9-9DA4-E6F6081A4EA0}"/>
    <cellStyle name="標準 2 12 2" xfId="2131" xr:uid="{E0EFB66A-6BBD-4781-9AE7-B594808ABBBD}"/>
    <cellStyle name="標準 2 12 3" xfId="2132" xr:uid="{D23C8F99-6C5A-4D9D-99F2-E6516C27950F}"/>
    <cellStyle name="標準 2 13" xfId="2133" xr:uid="{7B323FCA-DC9D-44A4-B5AA-7389F816814D}"/>
    <cellStyle name="標準 2 13 2" xfId="2134" xr:uid="{DDA11B00-AE2E-4D97-9ECD-05ACC755235A}"/>
    <cellStyle name="標準 2 13 3" xfId="2135" xr:uid="{646D8711-40AF-4672-BB1A-0FC2B1F9F4D1}"/>
    <cellStyle name="標準 2 14" xfId="2136" xr:uid="{CC840468-A6F3-43A2-A793-961EF606B303}"/>
    <cellStyle name="標準 2 14 2" xfId="2137" xr:uid="{07F8EE7C-3BD2-4C56-B271-639A6FDE218A}"/>
    <cellStyle name="標準 2 14 3" xfId="2138" xr:uid="{9C10E0CB-E65C-4F47-AD3D-90A201C9AFBD}"/>
    <cellStyle name="標準 2 15" xfId="2139" xr:uid="{F1C5E4E8-44BA-4346-B145-D62B30848232}"/>
    <cellStyle name="標準 2 15 2" xfId="2140" xr:uid="{2AA1F635-E642-4A14-A5CC-51FB45168E01}"/>
    <cellStyle name="標準 2 15 3" xfId="2141" xr:uid="{B27C5F66-C507-4CB5-9E42-A35CC42413E4}"/>
    <cellStyle name="標準 2 16" xfId="2142" xr:uid="{4A137A8F-BFE2-4B10-93D1-182EF1E1B5B7}"/>
    <cellStyle name="標準 2 16 2" xfId="2143" xr:uid="{83D1FE6B-852B-44BA-A908-3351B0A48846}"/>
    <cellStyle name="標準 2 16 3" xfId="2144" xr:uid="{69474E00-BCAA-4671-B63E-85B55B0F475C}"/>
    <cellStyle name="標準 2 17" xfId="2145" xr:uid="{A6C701EF-3ED4-426F-BA0B-B77927B60196}"/>
    <cellStyle name="標準 2 18" xfId="2146" xr:uid="{85BBD9BE-011A-4242-9513-CEE90A5ACDB0}"/>
    <cellStyle name="標準 2 18 2" xfId="2147" xr:uid="{A944DD67-7723-4C52-9CB1-C71A56F91CAF}"/>
    <cellStyle name="標準 2 19" xfId="2148" xr:uid="{36E9D439-DBF7-4AF5-AB17-9FC20EE547C8}"/>
    <cellStyle name="標準 2 2" xfId="3" xr:uid="{D4D9E6CA-F9F8-4913-8E9E-81DE05BE8804}"/>
    <cellStyle name="標準 2 2 2" xfId="604" xr:uid="{692217DA-8BF9-42FB-95E7-27043A6FA7A9}"/>
    <cellStyle name="標準 2 2 2 2" xfId="605" xr:uid="{A738DED4-0079-461A-8041-47EE2E7A1667}"/>
    <cellStyle name="標準 2 2 2 3" xfId="606" xr:uid="{3E6CF0F8-F02D-40B0-9613-80217EFB8558}"/>
    <cellStyle name="標準 2 2 2 3 2" xfId="2149" xr:uid="{9FAC7111-1A79-4766-860F-ECF3A67E190D}"/>
    <cellStyle name="標準 2 2 2 3 2 2" xfId="2150" xr:uid="{5DDEA847-67D8-4677-97D0-4CBA64B14FBF}"/>
    <cellStyle name="標準 2 2 2 3 2 3" xfId="2151" xr:uid="{432DDFA2-2614-4C5E-AFCE-1827EFAF3D73}"/>
    <cellStyle name="標準 2 2 2 3 3" xfId="2152" xr:uid="{ACE612A1-89F3-487C-B35E-B0CCDC7232AE}"/>
    <cellStyle name="標準 2 2 2 3 4" xfId="2153" xr:uid="{89EC616C-557F-4788-A408-C0C885FAA485}"/>
    <cellStyle name="標準 2 2 3" xfId="607" xr:uid="{56D7EE3D-0BB0-4243-A0E2-6CEA89ED8503}"/>
    <cellStyle name="標準 2 2 3 2" xfId="2154" xr:uid="{7A0D1FA2-8072-470E-9D06-B1F12AE83E40}"/>
    <cellStyle name="標準 2 2 3 2 2" xfId="2155" xr:uid="{44A95DFD-CC94-4F5D-92AE-45E588D53B79}"/>
    <cellStyle name="標準 2 2 3 2 3" xfId="2156" xr:uid="{D9758B50-CEE9-4D63-A311-511A834B4CE4}"/>
    <cellStyle name="標準 2 2 3 3" xfId="2157" xr:uid="{4A38D799-309B-4902-89C3-51A015324B04}"/>
    <cellStyle name="標準 2 2 3 4" xfId="2158" xr:uid="{6A796812-4F71-4A8D-A27A-28A0A07397D9}"/>
    <cellStyle name="標準 2 2 4" xfId="603" xr:uid="{6E5F1988-45A7-4BCC-9AB0-6E018D80CAA0}"/>
    <cellStyle name="標準 2 2 4 2" xfId="2160" xr:uid="{346FC017-A044-4731-A298-CB9D47ACCAA1}"/>
    <cellStyle name="標準 2 2 4 2 2" xfId="2161" xr:uid="{8E272322-9EFC-491F-9629-C9C9DF534255}"/>
    <cellStyle name="標準 2 2 4 2 2 2" xfId="2162" xr:uid="{88B18F9C-DA87-4396-8DA8-C2FA424F43CA}"/>
    <cellStyle name="標準 2 2 4 2 2 2 2" xfId="2163" xr:uid="{E81FABB8-5F8A-48A8-B79B-E5C506984A2D}"/>
    <cellStyle name="標準 2 2 4 2 2 2 3" xfId="2164" xr:uid="{7D2FC804-0BCA-4BF7-94B4-21243AADD2E8}"/>
    <cellStyle name="標準 2 2 4 2 2 3" xfId="2165" xr:uid="{32FF48F2-176D-4951-A939-26E4510B8D4B}"/>
    <cellStyle name="標準 2 2 4 2 2 3 2" xfId="2166" xr:uid="{00B8BE6F-9148-41E7-ADE3-C54463273AD1}"/>
    <cellStyle name="標準 2 2 4 2 3" xfId="2167" xr:uid="{3E863FC9-9007-49CD-8BCE-6674F3EC436A}"/>
    <cellStyle name="標準 2 2 4 2 3 2" xfId="2168" xr:uid="{8C88FEBE-F432-4637-B498-30328797037E}"/>
    <cellStyle name="標準 2 2 4 2 3 3" xfId="2169" xr:uid="{3867F4CA-DB6C-481F-9672-D6D3A2532D71}"/>
    <cellStyle name="標準 2 2 4 3" xfId="2159" xr:uid="{A70850BD-7717-48D8-BB70-578A41B559F3}"/>
    <cellStyle name="標準 2 2 5" xfId="2170" xr:uid="{CEE48CA5-BB06-4E9C-A05A-CAAE95454AA2}"/>
    <cellStyle name="標準 2 2 6" xfId="2171" xr:uid="{9784251E-FAF2-42CB-B2A5-C6AFDD6CB779}"/>
    <cellStyle name="標準 2 2 7" xfId="2172" xr:uid="{8B8F3268-15F1-4D88-BD08-8E7BC3D25A50}"/>
    <cellStyle name="標準 2 2 8" xfId="2173" xr:uid="{197715B5-9D5B-4749-A551-1E0413A1EC07}"/>
    <cellStyle name="標準 2 2 9" xfId="2174" xr:uid="{FBCA2C02-BF49-41A0-8714-0FF22E96595F}"/>
    <cellStyle name="標準 2 20" xfId="2175" xr:uid="{6C3C3272-5F1C-460D-91D4-CDDF8FE4122C}"/>
    <cellStyle name="標準 2 20 2" xfId="2176" xr:uid="{B02AC837-6C3E-45F4-BA28-72D7E030CA85}"/>
    <cellStyle name="標準 2 21" xfId="2506" xr:uid="{C771CFFE-92C1-41DB-AFE4-BB7E020A1119}"/>
    <cellStyle name="標準 2 3" xfId="608" xr:uid="{409E150D-6FF4-4793-B20E-C19DC7E7BB0B}"/>
    <cellStyle name="標準 2 3 2" xfId="2177" xr:uid="{7C1F69EE-8961-4D78-AA96-EAC61FDD964D}"/>
    <cellStyle name="標準 2 3 2 2" xfId="2178" xr:uid="{C257068F-C24C-4E45-8723-BB3DD2A08CC6}"/>
    <cellStyle name="標準 2 3 2 3" xfId="2179" xr:uid="{8E9A1748-B67C-4DE8-B472-4F33BC5D67FC}"/>
    <cellStyle name="標準 2 3 3" xfId="2180" xr:uid="{FE6521D7-69FE-4B88-ACA5-EEFE949E9987}"/>
    <cellStyle name="標準 2 4" xfId="609" xr:uid="{1DDCB105-BD5D-41A3-B7D7-81C178477E80}"/>
    <cellStyle name="標準 2 4 2" xfId="2181" xr:uid="{0355D4FE-465C-4052-ADFA-EC079D36879B}"/>
    <cellStyle name="標準 2 5" xfId="610" xr:uid="{CC85194E-6F07-47C1-8DB4-265A80D20248}"/>
    <cellStyle name="標準 2 5 2" xfId="611" xr:uid="{CA043767-FFB6-4520-AB95-9ADBBE008B08}"/>
    <cellStyle name="標準 2 5 2 2" xfId="2182" xr:uid="{261F48B0-1A5E-45CD-BBD8-615F8F809E55}"/>
    <cellStyle name="標準 2 5 2 2 2" xfId="2183" xr:uid="{AD2BD656-2FB8-4CC4-8D12-CE008BAB6829}"/>
    <cellStyle name="標準 2 5 2 2 3" xfId="2184" xr:uid="{95B98657-93DD-4670-94F2-726B917537B0}"/>
    <cellStyle name="標準 2 5 2 3" xfId="2185" xr:uid="{9D74E691-A532-4CD1-9DCD-C58DA32C5077}"/>
    <cellStyle name="標準 2 5 2 4" xfId="2186" xr:uid="{CDC4FFD1-0523-47F0-9928-0B2B4EED90AE}"/>
    <cellStyle name="標準 2 5 3" xfId="2187" xr:uid="{39C2B544-2148-4236-9097-4555FA113C80}"/>
    <cellStyle name="標準 2 5 3 2" xfId="2188" xr:uid="{4074FC71-874C-4569-BDDE-1ABB417D6CA3}"/>
    <cellStyle name="標準 2 5 3 3" xfId="2189" xr:uid="{E3A388FA-8931-42EB-B838-3F86F0161DF8}"/>
    <cellStyle name="標準 2 5 4" xfId="2190" xr:uid="{4C5E1E2C-B665-4CAB-88D9-94CE7C40C8B2}"/>
    <cellStyle name="標準 2 5 5" xfId="2191" xr:uid="{1EA933DE-6B35-4552-9F42-380D031138D4}"/>
    <cellStyle name="標準 2 6" xfId="612" xr:uid="{10D3C5F1-B791-41D3-A514-94994720792D}"/>
    <cellStyle name="標準 2 6 2" xfId="613" xr:uid="{33A06EDF-2795-4E26-96DA-522AE2A74309}"/>
    <cellStyle name="標準 2 6 2 2" xfId="2192" xr:uid="{B7610489-793D-4D82-9AA0-EFF28CD4D307}"/>
    <cellStyle name="標準 2 6 2 2 2" xfId="2193" xr:uid="{6CE679CE-13C4-4510-B869-A18A1849E894}"/>
    <cellStyle name="標準 2 6 2 2 3" xfId="2194" xr:uid="{0B8C7ADF-04D5-41C8-8E2A-AAF4669C7641}"/>
    <cellStyle name="標準 2 6 2 3" xfId="2195" xr:uid="{07DFCC14-066A-44A6-8FBC-2B6BB7463C6E}"/>
    <cellStyle name="標準 2 6 2 4" xfId="2196" xr:uid="{79ECA701-6FE0-401D-A5DE-6E454C8E77BA}"/>
    <cellStyle name="標準 2 6 3" xfId="2197" xr:uid="{200F4200-E7F0-4B46-B251-88D5FCF467F7}"/>
    <cellStyle name="標準 2 6 3 2" xfId="2198" xr:uid="{0D1901BD-FE3C-431F-A938-BFA7FAD3A981}"/>
    <cellStyle name="標準 2 6 3 3" xfId="2199" xr:uid="{983243C7-9903-4826-BCEE-C22136FB8ACD}"/>
    <cellStyle name="標準 2 6 4" xfId="2200" xr:uid="{1F4333D2-4BFE-4DA7-A5B9-757D84F526D6}"/>
    <cellStyle name="標準 2 6 5" xfId="2201" xr:uid="{44447F76-72AE-427E-975B-42DFA43D2368}"/>
    <cellStyle name="標準 2 7" xfId="614" xr:uid="{12635AAD-8929-4EB0-8ACC-CB213CE937FA}"/>
    <cellStyle name="標準 2 8" xfId="615" xr:uid="{2CC61CE1-C793-42C4-9035-84CD003CBB46}"/>
    <cellStyle name="標準 2 8 2" xfId="2202" xr:uid="{F26C9C8B-74FC-4024-816F-B3D138900534}"/>
    <cellStyle name="標準 2 8 3" xfId="2203" xr:uid="{01B4ED88-0F0E-4E5C-8976-5DD91F36FCFD}"/>
    <cellStyle name="標準 2 8 4" xfId="2204" xr:uid="{99098522-BB4B-443D-A4FA-12B67894569F}"/>
    <cellStyle name="標準 2 9" xfId="2205" xr:uid="{0F02EC27-E701-4CB6-AB0B-F6DFB2996355}"/>
    <cellStyle name="標準 2 9 2" xfId="2206" xr:uid="{816F5B0A-4580-4002-90A8-B30F868E8D2D}"/>
    <cellStyle name="標準 2 9 3" xfId="2207" xr:uid="{77552634-FE08-44D9-A4EF-E371D2AE1471}"/>
    <cellStyle name="標準 2 9 4" xfId="2208" xr:uid="{FD88441E-19F8-483B-9D7F-5230C044A920}"/>
    <cellStyle name="標準 2_データ" xfId="616" xr:uid="{A5ED8EEA-CDA8-4120-8AB5-AD6DA5475B0B}"/>
    <cellStyle name="標準 20" xfId="617" xr:uid="{46B79B78-256A-44FB-B564-EDFFD78153A7}"/>
    <cellStyle name="標準 20 2" xfId="2209" xr:uid="{0CE92BE8-3CF6-4E29-9850-F896093EF353}"/>
    <cellStyle name="標準 20 2 2" xfId="2210" xr:uid="{A9A680BB-A47D-40A7-A0D8-0789CF37C59A}"/>
    <cellStyle name="標準 20 2 3" xfId="2211" xr:uid="{F6A55D6B-D8A7-4E70-9A2B-50A6BB95A91F}"/>
    <cellStyle name="標準 20 3" xfId="2212" xr:uid="{25C71354-2A48-4A22-9540-9FCBD3FC38EB}"/>
    <cellStyle name="標準 20 3 2" xfId="2213" xr:uid="{7C753020-5600-4509-B02D-AE67E2697B9F}"/>
    <cellStyle name="標準 20 3 3" xfId="2214" xr:uid="{75255793-FA6B-4D7C-90EA-95AADB610E09}"/>
    <cellStyle name="標準 20 4" xfId="2215" xr:uid="{331954A8-8245-44AC-97E1-FA8E3E6A4710}"/>
    <cellStyle name="標準 20 5" xfId="2216" xr:uid="{D82C7006-77F5-4EB2-920A-FECD1400450E}"/>
    <cellStyle name="標準 21" xfId="618" xr:uid="{DCA05E0E-BC1C-41BD-A8B5-33567EFF1B79}"/>
    <cellStyle name="標準 21 2" xfId="619" xr:uid="{100F9DB4-FB2A-48DA-8868-C004918138AD}"/>
    <cellStyle name="標準 21 3" xfId="620" xr:uid="{241AB718-77CD-4199-9D68-50E5CEDA690C}"/>
    <cellStyle name="標準 21 4" xfId="621" xr:uid="{FB1764D5-8536-4C04-B6A8-6F114D776618}"/>
    <cellStyle name="標準 22" xfId="622" xr:uid="{5A379672-CD65-473B-B24E-EF57F46C0DCF}"/>
    <cellStyle name="標準 22 2" xfId="623" xr:uid="{840DDA15-45C2-42AA-8417-197B85BC704E}"/>
    <cellStyle name="標準 22 3" xfId="624" xr:uid="{5B6E7896-AF89-44D7-9652-E4E6C5937071}"/>
    <cellStyle name="標準 22 4" xfId="625" xr:uid="{4A9B8153-248C-473D-AD7C-C81B559D475C}"/>
    <cellStyle name="標準 23" xfId="626" xr:uid="{E31F1260-7C8D-4474-A006-61D0228A9F2F}"/>
    <cellStyle name="標準 23 2" xfId="627" xr:uid="{ADF65520-3B83-4F79-9A7F-F6BD62A75DAB}"/>
    <cellStyle name="標準 23 3" xfId="628" xr:uid="{959D5F0C-9337-45C4-8993-C9587CB19FE6}"/>
    <cellStyle name="標準 23 4" xfId="629" xr:uid="{3BFBFF89-A570-4F86-BAF2-0CA89C67BF55}"/>
    <cellStyle name="標準 24" xfId="630" xr:uid="{EF0CF97B-A713-4335-A6C5-F7A68363998C}"/>
    <cellStyle name="標準 24 2" xfId="2218" xr:uid="{721BAE76-14CA-4A82-B098-74A5BC8721CC}"/>
    <cellStyle name="標準 24 3" xfId="2219" xr:uid="{3E6744E6-A5D4-4703-95BD-B649B295E813}"/>
    <cellStyle name="標準 24 4" xfId="2217" xr:uid="{AB956FF4-1C0F-44D8-85E9-CBD1FD248BFA}"/>
    <cellStyle name="標準 25" xfId="631" xr:uid="{2EC43A3B-1B29-40E7-BCE5-06605D829042}"/>
    <cellStyle name="標準 25 2" xfId="632" xr:uid="{5B922B90-32F1-4CDE-B5FE-34FBD082BB95}"/>
    <cellStyle name="標準 25 3" xfId="633" xr:uid="{98CACD2D-018D-417E-9B2C-E39F4A7D0A2C}"/>
    <cellStyle name="標準 25 4" xfId="634" xr:uid="{C8FFB698-BE62-4225-8D81-61FCAC7DF799}"/>
    <cellStyle name="標準 26" xfId="635" xr:uid="{12A7D803-482B-4341-9146-BBBEA3478C1D}"/>
    <cellStyle name="標準 26 2" xfId="636" xr:uid="{E901C573-4EC9-4124-8BEC-A2EA7C613F77}"/>
    <cellStyle name="標準 26 3" xfId="637" xr:uid="{AE4496B3-3974-46D9-9A6F-AAD100F96124}"/>
    <cellStyle name="標準 26 4" xfId="638" xr:uid="{6972E7B3-70D8-46D0-9C17-97076F404181}"/>
    <cellStyle name="標準 27" xfId="639" xr:uid="{D627E610-4575-46E8-8AED-C0623B9678B6}"/>
    <cellStyle name="標準 27 2" xfId="640" xr:uid="{23C2EF85-7DD1-423B-9983-F42AA9045564}"/>
    <cellStyle name="標準 27 3" xfId="641" xr:uid="{9BDAEE00-BDE1-41E2-B5BC-1EA5DC73DFD9}"/>
    <cellStyle name="標準 27 4" xfId="642" xr:uid="{28E83BEB-3B23-4871-B579-42E588725042}"/>
    <cellStyle name="標準 28" xfId="643" xr:uid="{93A4B554-FF13-4963-983E-1CE1C62C0C8B}"/>
    <cellStyle name="標準 28 2" xfId="644" xr:uid="{B3126F06-2BC2-468C-AE4E-CB7A271282B9}"/>
    <cellStyle name="標準 28 3" xfId="645" xr:uid="{73B7DF4C-F844-4C76-B051-3006EEFA4376}"/>
    <cellStyle name="標準 28 4" xfId="646" xr:uid="{335C7280-1EAC-4862-8061-D35DF0018124}"/>
    <cellStyle name="標準 29" xfId="647" xr:uid="{0F48867B-D859-435A-95F8-89CA842DB182}"/>
    <cellStyle name="標準 29 2" xfId="2221" xr:uid="{FC58F5D5-394A-4E62-9870-86B760BD0F83}"/>
    <cellStyle name="標準 29 2 2" xfId="2222" xr:uid="{2999D62C-870D-4C10-B7A5-C67180E8FFFB}"/>
    <cellStyle name="標準 29 2 2 2" xfId="2223" xr:uid="{0218A997-0E6A-4EF7-AECD-D4B669F70700}"/>
    <cellStyle name="標準 29 2 3" xfId="2224" xr:uid="{DB741DF4-69EB-429F-9EB0-A325BEB3D430}"/>
    <cellStyle name="標準 29 2 4" xfId="2225" xr:uid="{F8FFE7BC-3A8B-4D80-96E3-A623BF85180C}"/>
    <cellStyle name="標準 29 3" xfId="2226" xr:uid="{376606FB-AAD5-497F-8EE0-B5B1177E9C6D}"/>
    <cellStyle name="標準 29 4" xfId="2227" xr:uid="{565F1F37-9AE3-4EBF-A442-57B38B88D5CA}"/>
    <cellStyle name="標準 29 5" xfId="2228" xr:uid="{30DD7A45-8EB8-45FC-A200-6A7A8363FE25}"/>
    <cellStyle name="標準 29 6" xfId="2220" xr:uid="{A178575C-FDE6-4BB8-B8AC-F1D81D16116A}"/>
    <cellStyle name="標準 3" xfId="4" xr:uid="{22AA5BD4-C5B6-433A-8DD9-FE4FC0012D87}"/>
    <cellStyle name="標準 3 2" xfId="649" xr:uid="{6714F451-92C5-4B50-A9AD-AC6A7481CF81}"/>
    <cellStyle name="標準 3 2 2" xfId="650" xr:uid="{7D4BD53A-5409-486D-B5AA-A4FB1A44787D}"/>
    <cellStyle name="標準 3 2 2 2" xfId="2230" xr:uid="{9D0811E3-80C5-4C03-88AE-79737C866668}"/>
    <cellStyle name="標準 3 2 2 3" xfId="2231" xr:uid="{074E11F9-6043-4A10-A1CE-688ECB8A47B9}"/>
    <cellStyle name="標準 3 2 2 3 2" xfId="2232" xr:uid="{20ACC0F4-AE80-401B-B01D-4A1C924568F9}"/>
    <cellStyle name="標準 3 2 3" xfId="651" xr:uid="{C08FC3DA-5862-438E-BD68-11DFDB6C1F9D}"/>
    <cellStyle name="標準 3 2 3 2" xfId="2234" xr:uid="{35CF1944-3BF9-48EA-BDFF-95E156B4C7CA}"/>
    <cellStyle name="標準 3 2 3 3" xfId="2233" xr:uid="{4600D0A4-58B6-4DF6-A62C-6063E593DB22}"/>
    <cellStyle name="標準 3 2 4" xfId="2235" xr:uid="{C460B867-41B4-48A2-89FB-BCF855635538}"/>
    <cellStyle name="標準 3 2 5" xfId="2236" xr:uid="{A90F7B10-6BAB-4683-8F61-A2DA906B7ADE}"/>
    <cellStyle name="標準 3 3" xfId="652" xr:uid="{FE66CF2F-74A4-4CC2-BE21-577A9509FB07}"/>
    <cellStyle name="標準 3 3 2" xfId="653" xr:uid="{C48F6937-8D58-4966-BCDE-33B2F7F72FAA}"/>
    <cellStyle name="標準 3 3 2 2" xfId="2238" xr:uid="{07693F64-4B20-4474-9D82-B96398787245}"/>
    <cellStyle name="標準 3 3 2 3" xfId="2237" xr:uid="{BC82FA8B-E7F3-4F89-85F2-E2075D803BE4}"/>
    <cellStyle name="標準 3 3 3" xfId="2239" xr:uid="{E7341BF8-648E-4019-80F4-310E954C218B}"/>
    <cellStyle name="標準 3 3 3 2" xfId="2240" xr:uid="{BAC085FC-F179-4602-8DAB-1CC3D0007261}"/>
    <cellStyle name="標準 3 4" xfId="648" xr:uid="{CC729713-F875-4251-9A05-630B25F91BE2}"/>
    <cellStyle name="標準 3 4 2" xfId="2242" xr:uid="{D005A3BE-21C4-4701-8229-97A9668B9FDA}"/>
    <cellStyle name="標準 3 4 3" xfId="2241" xr:uid="{B9919739-89C3-49E3-BFAC-D86DE95C3540}"/>
    <cellStyle name="標準 3 5" xfId="2243" xr:uid="{96F7057B-F2D0-4C29-A98C-B00BCE0E757E}"/>
    <cellStyle name="標準 3 6" xfId="2244" xr:uid="{A0C4777C-32F7-43CB-B0C9-0AE990729DF1}"/>
    <cellStyle name="標準 3 7" xfId="2245" xr:uid="{B616BE98-576B-4DB3-BD9C-F201FF4BC929}"/>
    <cellStyle name="標準 3 7 2" xfId="2246" xr:uid="{E3DC92D0-3060-4499-9EB9-C88C02701E5D}"/>
    <cellStyle name="標準 3 8" xfId="2247" xr:uid="{BC392BFC-B98A-4FE4-84CD-C07AF7F50EDB}"/>
    <cellStyle name="標準 3 9" xfId="2229" xr:uid="{8030E6C7-9185-4FE0-8B9C-7EF3575BE913}"/>
    <cellStyle name="標準 30" xfId="654" xr:uid="{224A0E7C-390F-4D96-945D-F8E4A0FEAFF3}"/>
    <cellStyle name="標準 30 2" xfId="655" xr:uid="{E2387D00-D299-41E2-843D-D4CFB034AC93}"/>
    <cellStyle name="標準 30 3" xfId="656" xr:uid="{4EB1E6D0-F4BB-4608-93B9-C638D24CA0B8}"/>
    <cellStyle name="標準 30 4" xfId="657" xr:uid="{1E46B8C2-7ADB-4221-9C16-DBD480490646}"/>
    <cellStyle name="標準 31" xfId="658" xr:uid="{B9B16632-1765-45DB-9590-CF030584C328}"/>
    <cellStyle name="標準 31 2" xfId="659" xr:uid="{5D43251B-71F0-4315-9448-76F0837F2625}"/>
    <cellStyle name="標準 31 3" xfId="660" xr:uid="{E3305E0D-3463-4682-A784-C3AA861088DE}"/>
    <cellStyle name="標準 31 4" xfId="661" xr:uid="{7978C551-CADF-43D5-889C-C840B42E8178}"/>
    <cellStyle name="標準 32" xfId="662" xr:uid="{C521AFF2-81BC-48EB-A061-7A1485299156}"/>
    <cellStyle name="標準 32 2" xfId="663" xr:uid="{0C525C3A-D265-4A06-9C9B-74DACC2AD511}"/>
    <cellStyle name="標準 32 3" xfId="664" xr:uid="{D4DB1D89-3F26-4AA8-8F19-EC9585A683BF}"/>
    <cellStyle name="標準 32 4" xfId="665" xr:uid="{5497D353-9DE9-4335-ADCA-2C1FD26AFAD7}"/>
    <cellStyle name="標準 33" xfId="666" xr:uid="{3D730045-49B4-47A5-A155-1404ECA19944}"/>
    <cellStyle name="標準 33 2" xfId="2249" xr:uid="{7F86809D-2E88-47D0-BA11-10881B08D99F}"/>
    <cellStyle name="標準 33 2 2" xfId="2250" xr:uid="{06E0DC5E-D337-48E4-9FFC-367F19723EE4}"/>
    <cellStyle name="標準 33 3" xfId="2251" xr:uid="{3E6EDC24-0EAC-455C-B5B8-5F2B645CB8D8}"/>
    <cellStyle name="標準 33 4" xfId="2252" xr:uid="{F8768AFB-D11C-4BD7-94F8-66C721750534}"/>
    <cellStyle name="標準 33 5" xfId="2248" xr:uid="{E9B64C07-4248-4B74-AB96-22A31FAFB146}"/>
    <cellStyle name="標準 34" xfId="667" xr:uid="{AAD657BC-FC06-4E51-B28F-13365E5EA13D}"/>
    <cellStyle name="標準 34 2" xfId="668" xr:uid="{90CEA43A-9FBF-4370-9711-15D1E2AA5D0B}"/>
    <cellStyle name="標準 34 2 2" xfId="669" xr:uid="{E9043549-4284-4FBB-8C70-A8458C15D76B}"/>
    <cellStyle name="標準 34 2 2 2" xfId="2253" xr:uid="{78399259-D27C-48D0-AADA-D79094BC2629}"/>
    <cellStyle name="標準 34 2 2 2 2" xfId="2254" xr:uid="{0C4DDFA1-AABA-422A-AE5C-B363A00533BE}"/>
    <cellStyle name="標準 34 2 2 2 3" xfId="2255" xr:uid="{4BE106F9-C0FE-4072-B8EB-5E1B8D60150A}"/>
    <cellStyle name="標準 34 2 2 3" xfId="2256" xr:uid="{32E667C9-BB8E-4D62-8FC8-5431DA85012F}"/>
    <cellStyle name="標準 34 2 2 4" xfId="2257" xr:uid="{6AB39105-DD5B-47A3-BDF7-BE883B3B8182}"/>
    <cellStyle name="標準 34 2 3" xfId="2258" xr:uid="{885BC329-BD49-4321-978C-E81DEA6A774F}"/>
    <cellStyle name="標準 34 2 3 2" xfId="2259" xr:uid="{8F1EA0D0-CE96-4D26-96C5-5BD719346CA9}"/>
    <cellStyle name="標準 34 2 3 3" xfId="2260" xr:uid="{99AE422D-2558-4774-BC2F-009EECDA21DC}"/>
    <cellStyle name="標準 34 2 4" xfId="2261" xr:uid="{71CBE14C-8C09-46C8-BC96-36574AE648D0}"/>
    <cellStyle name="標準 34 2 5" xfId="2262" xr:uid="{A27F008E-5294-4965-B14E-21D85F281EFB}"/>
    <cellStyle name="標準 34 3" xfId="670" xr:uid="{204319E7-675A-47F0-896F-748D82529FF7}"/>
    <cellStyle name="標準 34 3 2" xfId="671" xr:uid="{6747F6E5-C798-417A-BE7D-CFFB045E395F}"/>
    <cellStyle name="標準 34 3 2 2" xfId="2263" xr:uid="{26931526-B953-433E-86F1-61D66E3CCA0F}"/>
    <cellStyle name="標準 34 3 2 2 2" xfId="2264" xr:uid="{84433C1A-C4E0-482B-9C91-FD9B671E2F65}"/>
    <cellStyle name="標準 34 3 2 2 3" xfId="2265" xr:uid="{E900E8C6-F56A-49D7-86D8-120DC84E611D}"/>
    <cellStyle name="標準 34 3 2 3" xfId="2266" xr:uid="{7A88FBD7-1679-430B-99E3-46848EDF66CB}"/>
    <cellStyle name="標準 34 3 2 4" xfId="2267" xr:uid="{C973B847-4DF6-4950-83DF-034B76BB8FBC}"/>
    <cellStyle name="標準 34 3 3" xfId="2268" xr:uid="{E599ECF0-794E-4F3A-8E0C-390D8F20BF51}"/>
    <cellStyle name="標準 34 3 3 2" xfId="2269" xr:uid="{237B10A1-50ED-429C-A12D-2A97BFE1390B}"/>
    <cellStyle name="標準 34 3 3 3" xfId="2270" xr:uid="{0281833A-D1A3-445F-9661-17245AB5FF4E}"/>
    <cellStyle name="標準 34 3 4" xfId="2271" xr:uid="{1FF10190-10E8-4DD5-9097-2BC170B85919}"/>
    <cellStyle name="標準 34 3 5" xfId="2272" xr:uid="{787FDBE1-C523-4291-B628-E72BA40FC3A0}"/>
    <cellStyle name="標準 34 4" xfId="2273" xr:uid="{E17C62A1-E307-4E6E-BFEB-0ED9BE8C2839}"/>
    <cellStyle name="標準 34 4 2" xfId="2274" xr:uid="{C8D498ED-6C1E-43F0-960A-911FFE85F53C}"/>
    <cellStyle name="標準 34 4 3" xfId="2275" xr:uid="{5D427EA3-CC2D-452A-9A84-BD9F66559959}"/>
    <cellStyle name="標準 34 5" xfId="2276" xr:uid="{F3E603A6-DD72-448E-9168-4FE751FB39A2}"/>
    <cellStyle name="標準 34 6" xfId="2277" xr:uid="{E4778963-F734-4A4C-94F2-3AB81C8BC74F}"/>
    <cellStyle name="標準 35" xfId="5" xr:uid="{A048A6EF-BEAB-4888-BC4E-1C006C88C1F6}"/>
    <cellStyle name="標準 35 2" xfId="2279" xr:uid="{FF0E2CFC-1742-4FCB-998C-748222324661}"/>
    <cellStyle name="標準 35 2 2" xfId="2280" xr:uid="{0C9BE4E8-DA33-4555-8ABC-F3DFF24E3657}"/>
    <cellStyle name="標準 35 3" xfId="2281" xr:uid="{D9E15DC6-CE0B-4C70-A758-21AE702B30C6}"/>
    <cellStyle name="標準 35 4" xfId="2282" xr:uid="{226AEFCC-072F-4323-AFE0-D9B1F9E4D9B8}"/>
    <cellStyle name="標準 35 5" xfId="2278" xr:uid="{24D701EA-E654-457D-A2E9-91A3AE16C4A9}"/>
    <cellStyle name="標準 36" xfId="672" xr:uid="{831BC1D2-14E1-44F7-8111-336668343364}"/>
    <cellStyle name="標準 36 2" xfId="673" xr:uid="{52FFD83A-F0A4-4CED-B7F9-AED51C5293C7}"/>
    <cellStyle name="標準 36 2 2" xfId="674" xr:uid="{56614FFD-1D0F-42AB-800C-9435D386814D}"/>
    <cellStyle name="標準 36 2 2 2" xfId="2283" xr:uid="{5A9AA54E-B1C9-4EA6-854F-9AC493BB665B}"/>
    <cellStyle name="標準 36 2 2 2 2" xfId="2284" xr:uid="{E04E11EA-ED41-4BFA-9F27-A486FC427D8C}"/>
    <cellStyle name="標準 36 2 2 2 3" xfId="2285" xr:uid="{58E2765C-94B6-4CA2-8BF5-0F2BC11675F3}"/>
    <cellStyle name="標準 36 2 2 3" xfId="2286" xr:uid="{D34E4584-D774-4BDC-82BD-A9F4B7884CEB}"/>
    <cellStyle name="標準 36 2 2 4" xfId="2287" xr:uid="{5116FC90-5B16-42AD-A5E3-5B5F560DC939}"/>
    <cellStyle name="標準 36 2 3" xfId="2288" xr:uid="{A24D5344-61BB-4001-96FE-9E83E28DA78E}"/>
    <cellStyle name="標準 36 2 3 2" xfId="2289" xr:uid="{508A7C9D-1C63-4D23-84B9-F094CFCD60F4}"/>
    <cellStyle name="標準 36 2 3 3" xfId="2290" xr:uid="{970185E0-6684-4306-BAEE-754C554E12A9}"/>
    <cellStyle name="標準 36 2 4" xfId="2291" xr:uid="{3F43BD0B-3E24-480A-8D48-E0ECC31D0213}"/>
    <cellStyle name="標準 36 2 5" xfId="2292" xr:uid="{684146A2-5425-45C9-AA01-D48B792FFE90}"/>
    <cellStyle name="標準 36 3" xfId="675" xr:uid="{4DEA5B55-35C9-4B7F-8D1F-752636FF3F68}"/>
    <cellStyle name="標準 36 3 2" xfId="676" xr:uid="{41B2DEDF-1C09-4B6C-8FF0-2CE4776D1F31}"/>
    <cellStyle name="標準 36 3 2 2" xfId="2293" xr:uid="{4A366DA1-44D4-479E-BD3D-A9EDC0097B2F}"/>
    <cellStyle name="標準 36 3 2 2 2" xfId="2294" xr:uid="{359675C8-E4ED-4BD0-B66C-256C53FA4635}"/>
    <cellStyle name="標準 36 3 2 2 3" xfId="2295" xr:uid="{E8733541-C550-4DD2-AC80-4D1058DFC1AC}"/>
    <cellStyle name="標準 36 3 2 3" xfId="2296" xr:uid="{99D638AA-F69E-4ADF-8B21-5D576D3874C2}"/>
    <cellStyle name="標準 36 3 2 4" xfId="2297" xr:uid="{40071CDE-A968-45A2-A2FB-3BF40AD765A3}"/>
    <cellStyle name="標準 36 3 3" xfId="2298" xr:uid="{DEE02E95-4B44-4E6B-931A-B98B2C377EC8}"/>
    <cellStyle name="標準 36 3 3 2" xfId="2299" xr:uid="{FFA5B84B-FC86-430F-9946-9D156BDB868A}"/>
    <cellStyle name="標準 36 3 3 3" xfId="2300" xr:uid="{7D1CBEFF-4E12-4F82-9222-F8491593E0AD}"/>
    <cellStyle name="標準 36 3 4" xfId="2301" xr:uid="{59F1B47F-B831-46F8-B773-A46C15E71960}"/>
    <cellStyle name="標準 36 3 5" xfId="2302" xr:uid="{FBD9583D-B849-4599-9EC7-AFBA88648877}"/>
    <cellStyle name="標準 36 4" xfId="2303" xr:uid="{D5054A5D-4464-437B-8A88-16C9948DB99B}"/>
    <cellStyle name="標準 36 4 2" xfId="2304" xr:uid="{EA0C57FB-63B9-4C1E-8C00-02B85D3C732C}"/>
    <cellStyle name="標準 36 4 3" xfId="2305" xr:uid="{AEFABB24-27FD-41B8-B114-B88130F986A1}"/>
    <cellStyle name="標準 36 5" xfId="2306" xr:uid="{C8434172-264D-43DA-A0ED-E345004C539A}"/>
    <cellStyle name="標準 36 6" xfId="2307" xr:uid="{1AC97925-4682-4985-B4EF-6A444C237F93}"/>
    <cellStyle name="標準 37" xfId="677" xr:uid="{DF6C7EF6-DF5E-44FC-929F-91E158BFFC1D}"/>
    <cellStyle name="標準 37 2" xfId="2309" xr:uid="{2BDA0985-2B01-4FA9-AA7D-8FECBCE993A1}"/>
    <cellStyle name="標準 37 2 2" xfId="2310" xr:uid="{6A43847E-D841-4AEB-AECE-4184F5E7FDA2}"/>
    <cellStyle name="標準 37 3" xfId="2311" xr:uid="{390BF6DA-0988-43A7-A35A-B4EE9DBF62F1}"/>
    <cellStyle name="標準 37 4" xfId="2312" xr:uid="{25C9836E-F4A2-4257-9B8B-EA74F099B3E0}"/>
    <cellStyle name="標準 37 5" xfId="2308" xr:uid="{263F73CA-533E-4AD8-A4C4-6633EB86A17B}"/>
    <cellStyle name="標準 38" xfId="678" xr:uid="{CF7D2D1B-29B7-43CA-86D4-3A47F6F41EE9}"/>
    <cellStyle name="標準 39" xfId="679" xr:uid="{5EA35742-83A5-4DE0-AEB2-EA6E23CEC197}"/>
    <cellStyle name="標準 39 2" xfId="2314" xr:uid="{84325820-1E0E-4F1C-8D0F-68707481915E}"/>
    <cellStyle name="標準 39 2 2" xfId="2315" xr:uid="{21028D1A-68A2-4BCB-A521-A03AC254EE90}"/>
    <cellStyle name="標準 39 3" xfId="2316" xr:uid="{ABF7F896-483C-4E91-A0D8-6C7D5B18050F}"/>
    <cellStyle name="標準 39 4" xfId="2317" xr:uid="{DC68C86A-A439-4322-B359-815EBF3F4F73}"/>
    <cellStyle name="標準 39 5" xfId="2313" xr:uid="{276BAD28-0388-4B01-9E73-BDC21DDC8F90}"/>
    <cellStyle name="標準 4" xfId="680" xr:uid="{3BAE5D5B-609D-4FAF-840E-D7B7D3E2C5AF}"/>
    <cellStyle name="標準 4 2" xfId="681" xr:uid="{46C0E433-FA34-4BCC-BAC3-3B8EC234A8F4}"/>
    <cellStyle name="標準 4 2 2" xfId="2319" xr:uid="{B02DD58B-B5BA-4EEE-8676-0837DCE5A5E9}"/>
    <cellStyle name="標準 4 2 3" xfId="2320" xr:uid="{62ADAF03-57F5-4526-94E2-97B8A58E5723}"/>
    <cellStyle name="標準 4 3" xfId="682" xr:uid="{D4D0726D-FE87-4729-83BA-D4F49B0E6E62}"/>
    <cellStyle name="標準 4 3 2" xfId="2321" xr:uid="{7FAFB404-C298-43C4-A629-39753CC6FD21}"/>
    <cellStyle name="標準 4 3 3" xfId="2322" xr:uid="{42904D40-29E8-4E82-9212-8BB44F494964}"/>
    <cellStyle name="標準 4 3 3 2" xfId="2323" xr:uid="{221B6655-45C3-4E84-A4BB-C78E69608877}"/>
    <cellStyle name="標準 4 4" xfId="683" xr:uid="{3D479B6A-B66B-4182-B647-8CA195F5343B}"/>
    <cellStyle name="標準 4 5" xfId="684" xr:uid="{CE0199DC-EB97-48F4-ADFC-489667A2901B}"/>
    <cellStyle name="標準 4 5 2" xfId="2325" xr:uid="{2A6E1B7B-2266-4C9B-BAB3-FD61105E1722}"/>
    <cellStyle name="標準 4 5 3" xfId="2326" xr:uid="{6F43EBBF-9668-452C-A4A1-5CCC62F524E5}"/>
    <cellStyle name="標準 4 5 4" xfId="2324" xr:uid="{05905042-F45E-4D94-90A6-30E370CABA48}"/>
    <cellStyle name="標準 4 6" xfId="2327" xr:uid="{76365808-B488-4F1C-8F61-614E24E864DF}"/>
    <cellStyle name="標準 4 6 2" xfId="2328" xr:uid="{386E801C-7E93-424C-9782-C42DCD19286B}"/>
    <cellStyle name="標準 4 7" xfId="2329" xr:uid="{DB4BD450-FC14-4DEB-96E3-75DB6D1E046B}"/>
    <cellStyle name="標準 4 8" xfId="2330" xr:uid="{C9C59D47-4AD1-4BD6-98E8-AEA6C3825D89}"/>
    <cellStyle name="標準 4 9" xfId="2318" xr:uid="{8321D08F-E95F-4449-9C74-9D010E1A55F7}"/>
    <cellStyle name="標準 40" xfId="685" xr:uid="{4C169F58-FFA9-4DA5-9398-E8AFA43173F9}"/>
    <cellStyle name="標準 40 2" xfId="2332" xr:uid="{16123AC3-6843-43D1-8437-E5146B2099F3}"/>
    <cellStyle name="標準 40 3" xfId="2333" xr:uid="{766B530B-7EF4-4952-A0A3-1395C6E1DBC2}"/>
    <cellStyle name="標準 40 4" xfId="2331" xr:uid="{B23190CA-EA3E-42AD-98A8-225292B7B5E4}"/>
    <cellStyle name="標準 41" xfId="686" xr:uid="{D18448B0-7A63-4A0C-A7F3-2CAD4820B1BC}"/>
    <cellStyle name="標準 41 2" xfId="2335" xr:uid="{5DAC02ED-BC58-43CE-B799-120446A09AB6}"/>
    <cellStyle name="標準 41 3" xfId="2336" xr:uid="{1F685382-8D0F-4953-9D97-E9EF0227B027}"/>
    <cellStyle name="標準 41 4" xfId="2334" xr:uid="{1BD59FC9-8357-4407-B7FD-A4D47C3BB09B}"/>
    <cellStyle name="標準 42" xfId="687" xr:uid="{1A919FEF-E104-4362-B3D1-8F0A97564AEE}"/>
    <cellStyle name="標準 42 2" xfId="2338" xr:uid="{2A396F75-CE70-4EFF-8604-B5C19B2AF2E4}"/>
    <cellStyle name="標準 42 3" xfId="2339" xr:uid="{37AA600D-E49C-4680-B078-D34B953F1552}"/>
    <cellStyle name="標準 42 4" xfId="2337" xr:uid="{1FFC65AF-3B0B-4854-A1A7-E1F2151C29DF}"/>
    <cellStyle name="標準 43" xfId="2340" xr:uid="{1622CEC5-644E-4F44-A9C5-ED247DDEE70E}"/>
    <cellStyle name="標準 43 2" xfId="2341" xr:uid="{A05D1268-1BC9-4B85-AE0D-5AAEC1793A72}"/>
    <cellStyle name="標準 43 3" xfId="2342" xr:uid="{0648CB2B-66C1-4C84-BF4F-62BA093730D0}"/>
    <cellStyle name="標準 44" xfId="2343" xr:uid="{B9B331B9-BE02-4192-B9FE-026DD499D71B}"/>
    <cellStyle name="標準 44 2" xfId="2344" xr:uid="{B4558EAC-37DE-4D2E-AEDC-B50BA3593EC4}"/>
    <cellStyle name="標準 44 3" xfId="2345" xr:uid="{8111575F-8B01-4A46-8761-82B5FC0D9550}"/>
    <cellStyle name="標準 45" xfId="2346" xr:uid="{C013B535-CA24-40BC-8DDE-780FE6BFF4F5}"/>
    <cellStyle name="標準 45 2" xfId="2347" xr:uid="{2E0F4403-F698-4F52-9A6B-854795B7D29A}"/>
    <cellStyle name="標準 45 3" xfId="2348" xr:uid="{41FFFA1E-3016-4B5E-B00E-9CB8D4B5A6EB}"/>
    <cellStyle name="標準 46" xfId="2349" xr:uid="{813F14FB-5ADE-474F-9562-E30F8BA20316}"/>
    <cellStyle name="標準 46 2" xfId="2350" xr:uid="{A72A3C3D-9F65-4A51-9F60-C8798EA2F521}"/>
    <cellStyle name="標準 46 3" xfId="2351" xr:uid="{9C94F369-D454-4E57-9B47-C601048D6A91}"/>
    <cellStyle name="標準 46 4" xfId="2352" xr:uid="{3170BA13-8175-4090-AB3A-2101F05AEE9F}"/>
    <cellStyle name="標準 46 5" xfId="2353" xr:uid="{3A182259-D5DF-442E-AC0B-5F704F7C7EF9}"/>
    <cellStyle name="標準 47" xfId="2354" xr:uid="{C050BC4C-B36E-403A-99F3-461DF7FC98EC}"/>
    <cellStyle name="標準 47 2" xfId="2355" xr:uid="{0E8B3B0F-A81D-42A4-8420-9EDDD3EAB1C3}"/>
    <cellStyle name="標準 47 3" xfId="2356" xr:uid="{EF6464AE-CFA2-42A5-A3E0-3BF107B70CF8}"/>
    <cellStyle name="標準 47 4" xfId="2357" xr:uid="{3ED686D4-1AB2-4082-B0A5-37DE921B3015}"/>
    <cellStyle name="標準 47 5" xfId="2358" xr:uid="{90303F38-FC38-4C51-863F-6935E816C544}"/>
    <cellStyle name="標準 48" xfId="2359" xr:uid="{64FE3301-C4A5-4F7A-9792-285231C1D654}"/>
    <cellStyle name="標準 48 2" xfId="2360" xr:uid="{B34E26ED-C5CB-4D92-B079-DB8F44DDE7A5}"/>
    <cellStyle name="標準 48 3" xfId="2361" xr:uid="{B0FA0051-EF46-483D-8E08-9C0A62C32ACA}"/>
    <cellStyle name="標準 48 4" xfId="2362" xr:uid="{1027DE9C-1D6A-41B6-98CA-CA72C2461D57}"/>
    <cellStyle name="標準 49" xfId="2363" xr:uid="{A120FF71-82CD-4A1B-A92D-C1B56A18D8F4}"/>
    <cellStyle name="標準 49 2" xfId="2364" xr:uid="{4D3DB71C-6BB0-43E5-9213-0D6AAB259AA2}"/>
    <cellStyle name="標準 49 3" xfId="2365" xr:uid="{E1CB5074-FCDE-48CF-B196-1AD8EA2F9F21}"/>
    <cellStyle name="標準 49 4" xfId="2366" xr:uid="{444062AE-2B0C-4875-BA4A-F418DCDE18BC}"/>
    <cellStyle name="標準 5" xfId="688" xr:uid="{4D8FD8A7-3BEA-4E2A-891F-3F597F195F9C}"/>
    <cellStyle name="標準 5 10" xfId="2368" xr:uid="{48FB48E4-AADE-4A7A-A9F1-26F9C5B6C6EF}"/>
    <cellStyle name="標準 5 11" xfId="2367" xr:uid="{032AAF51-611A-4F99-8581-6736724E2B02}"/>
    <cellStyle name="標準 5 2" xfId="689" xr:uid="{0FC2097B-8567-4B16-8B18-5DFAEBBAD255}"/>
    <cellStyle name="標準 5 2 2" xfId="2369" xr:uid="{BCFDA815-44AF-40FA-893D-E363D9D2314C}"/>
    <cellStyle name="標準 5 2 2 2" xfId="2370" xr:uid="{2E71DB12-30C0-433B-925A-5B56A93E242E}"/>
    <cellStyle name="標準 5 2 2 2 2" xfId="2371" xr:uid="{38B719C2-C8CB-4A7F-9978-B25B4311AC64}"/>
    <cellStyle name="標準 5 2 2 3" xfId="2372" xr:uid="{50F64218-2849-407D-A360-0552DC8C794C}"/>
    <cellStyle name="標準 5 2 3" xfId="2373" xr:uid="{536B5648-2E60-4D29-80B2-FC0DADE8491B}"/>
    <cellStyle name="標準 5 2 3 2" xfId="2374" xr:uid="{11946020-FD7D-47FA-A56E-4E49A3A00444}"/>
    <cellStyle name="標準 5 2 4" xfId="2375" xr:uid="{35A0517B-6637-4A15-AD28-AF54AABBC6FE}"/>
    <cellStyle name="標準 5 2 5" xfId="2376" xr:uid="{8D950DEE-A929-493B-9C50-E1D2D444068E}"/>
    <cellStyle name="標準 5 2 5 2" xfId="2377" xr:uid="{324C48B1-F881-42BE-A88B-11D7D63D2F04}"/>
    <cellStyle name="標準 5 3" xfId="690" xr:uid="{77BA628C-7F92-4AE2-8758-5784E2FCC171}"/>
    <cellStyle name="標準 5 3 2" xfId="2378" xr:uid="{DDEC0EDA-1067-4CCA-B174-2A0CD1026D98}"/>
    <cellStyle name="標準 5 3 2 2" xfId="2379" xr:uid="{3F0E2C8B-F3D4-46C9-9A52-ECCE5AF283AF}"/>
    <cellStyle name="標準 5 3 3" xfId="2380" xr:uid="{7A3B22BD-C58A-4D76-8BB4-B5E929A4D82E}"/>
    <cellStyle name="標準 5 3 4" xfId="2381" xr:uid="{8AB4F429-AA2C-48BD-84A1-0B69338D24B6}"/>
    <cellStyle name="標準 5 3 4 2" xfId="2382" xr:uid="{936AE258-B3FB-4CD0-9E65-F0B8810213A1}"/>
    <cellStyle name="標準 5 4" xfId="691" xr:uid="{7502AD47-88DE-4E6F-A67B-0F59AD73ED9D}"/>
    <cellStyle name="標準 5 4 2" xfId="2383" xr:uid="{89FE0345-32C6-4DE5-A0C5-35ABBA070B0A}"/>
    <cellStyle name="標準 5 4 3" xfId="2384" xr:uid="{AB914C2E-BDA9-45DA-951F-2687D02C394D}"/>
    <cellStyle name="標準 5 4 3 2" xfId="2385" xr:uid="{C0609775-163F-40A9-BE7D-B1169DA41A6D}"/>
    <cellStyle name="標準 5 5" xfId="692" xr:uid="{E680A50A-F98C-4891-96D1-042621573B58}"/>
    <cellStyle name="標準 5 5 2" xfId="2386" xr:uid="{065DEC19-6BD9-4730-AD64-834DB4CB0947}"/>
    <cellStyle name="標準 5 6" xfId="2387" xr:uid="{CCCFFD64-103D-441E-AAE3-68063489577B}"/>
    <cellStyle name="標準 5 6 2" xfId="2388" xr:uid="{A021962C-E501-4C28-9A2D-602BFD0E177A}"/>
    <cellStyle name="標準 5 7" xfId="2389" xr:uid="{546B97FE-62F4-438B-89B2-38785C29D8F9}"/>
    <cellStyle name="標準 5 7 2" xfId="2390" xr:uid="{5C18DD16-68C5-46CC-8825-ECFBF9BBD8F9}"/>
    <cellStyle name="標準 5 8" xfId="2391" xr:uid="{8A89E623-11F1-45B8-8DE1-C514B2F69854}"/>
    <cellStyle name="標準 5 9" xfId="2392" xr:uid="{5BEBB68B-9218-4F0A-A276-55905D1C53B2}"/>
    <cellStyle name="標準 5 9 2" xfId="2393" xr:uid="{7AAB095D-0443-48C4-B620-384F23E36078}"/>
    <cellStyle name="標準 50" xfId="2394" xr:uid="{06BAB530-E9A9-4D36-B8C4-E6B3E1B41D6A}"/>
    <cellStyle name="標準 50 2" xfId="2395" xr:uid="{A7196CC6-C803-40B8-AC6D-D36E48DD15F4}"/>
    <cellStyle name="標準 50 3" xfId="2396" xr:uid="{D21A79CC-FC24-4184-9550-019EA04E09B2}"/>
    <cellStyle name="標準 50 4" xfId="2397" xr:uid="{AB6E593E-E8F7-4635-9CE5-86C069A61294}"/>
    <cellStyle name="標準 51" xfId="2398" xr:uid="{A776AFD6-347F-44DE-A226-A7BF6C4DF397}"/>
    <cellStyle name="標準 51 2" xfId="2399" xr:uid="{1989F20B-ABF6-4A77-8842-5966FFB6A6B8}"/>
    <cellStyle name="標準 51 3" xfId="2400" xr:uid="{589BEB83-3BDB-4C97-AEFA-5BD7F231E294}"/>
    <cellStyle name="標準 52" xfId="2401" xr:uid="{25210130-3729-4618-8616-0EB2AE12949F}"/>
    <cellStyle name="標準 52 2" xfId="2402" xr:uid="{8953943C-26DD-4621-94BB-C8EEFB21473A}"/>
    <cellStyle name="標準 52 3" xfId="2403" xr:uid="{C4D25BFF-E980-47BA-B27A-B15BF8A516FA}"/>
    <cellStyle name="標準 53" xfId="2404" xr:uid="{54C0FA43-A40C-4082-93D1-E4501B479241}"/>
    <cellStyle name="標準 53 2" xfId="2405" xr:uid="{FD88BC85-6C93-4C21-BE7D-D08EF4D33101}"/>
    <cellStyle name="標準 53 3" xfId="2406" xr:uid="{4EE6CA0E-0B9A-4C6E-A7F0-B529C31DC2B5}"/>
    <cellStyle name="標準 54" xfId="2407" xr:uid="{ED898FCA-A0C4-4C0E-B7D0-B19A51F8F3B6}"/>
    <cellStyle name="標準 54 2" xfId="2408" xr:uid="{21A13EB6-008A-4624-8F71-7B5B4FC9AA6C}"/>
    <cellStyle name="標準 54 3" xfId="2409" xr:uid="{21B1B045-5BA6-42E2-9E8D-41CDD5109281}"/>
    <cellStyle name="標準 55" xfId="2410" xr:uid="{E0271C89-E3C5-4E0C-9351-C3F1FCF29D51}"/>
    <cellStyle name="標準 55 2" xfId="2411" xr:uid="{48CFCC9D-D8F0-4161-8B50-FE09ECB6C74E}"/>
    <cellStyle name="標準 55 3" xfId="2412" xr:uid="{FF37F417-1C2B-4276-88BF-BFD4B3F50C08}"/>
    <cellStyle name="標準 56" xfId="2413" xr:uid="{3E52CBB1-87DC-4665-9D6A-A718172AC2B3}"/>
    <cellStyle name="標準 56 2" xfId="2414" xr:uid="{8A3722B3-09F3-4AF7-AE52-02FC46C49E62}"/>
    <cellStyle name="標準 56 3" xfId="2415" xr:uid="{9E97AE73-CB8F-4B86-AAE0-845CD1B6EAAC}"/>
    <cellStyle name="標準 57" xfId="2416" xr:uid="{039F684E-3390-460D-A772-7529777C6351}"/>
    <cellStyle name="標準 57 2" xfId="2417" xr:uid="{EDAAED86-F869-445C-97BB-31C553D8662B}"/>
    <cellStyle name="標準 57 3" xfId="2418" xr:uid="{791C217D-6EF1-4561-A544-78B13B871DFA}"/>
    <cellStyle name="標準 58" xfId="2419" xr:uid="{474FC44F-0C00-465D-AB7E-A92B8BC09391}"/>
    <cellStyle name="標準 58 2" xfId="2420" xr:uid="{C20E8133-F8E4-4F49-BED5-B5F5F15EC71C}"/>
    <cellStyle name="標準 58 3" xfId="2421" xr:uid="{AB2E40AC-EE24-4421-83B0-20BC4B9885B0}"/>
    <cellStyle name="標準 59" xfId="2422" xr:uid="{C2C1EF98-DE18-43A2-ACF4-2FD522AAA633}"/>
    <cellStyle name="標準 59 2" xfId="2423" xr:uid="{20632623-D6D5-460F-91E4-88D1868DF732}"/>
    <cellStyle name="標準 59 3" xfId="2424" xr:uid="{81D3852F-5BCF-400C-B165-0B83DFF1222E}"/>
    <cellStyle name="標準 6" xfId="693" xr:uid="{D3A95005-BF3C-4FC3-AEEF-62625401089C}"/>
    <cellStyle name="標準 6 2" xfId="694" xr:uid="{BCA6752D-10B1-4B83-A660-D786DB1D0EB1}"/>
    <cellStyle name="標準 6 2 2" xfId="2426" xr:uid="{3873E0DA-83C7-4D63-AFDA-92ED72BE19DC}"/>
    <cellStyle name="標準 6 2 3" xfId="2427" xr:uid="{36CF7D2C-D3C7-4E70-8EF3-39A6B6F013C3}"/>
    <cellStyle name="標準 6 2 4" xfId="2428" xr:uid="{D1AB313D-DF33-47F4-8ED8-20D9DF5D1FD8}"/>
    <cellStyle name="標準 6 2 4 2" xfId="2429" xr:uid="{357A15D4-8151-47CC-941D-C4FFFA45B909}"/>
    <cellStyle name="標準 6 2 5" xfId="2425" xr:uid="{3CDEEA02-8D78-4692-AD4B-62545BA3954F}"/>
    <cellStyle name="標準 6 3" xfId="2430" xr:uid="{1B6856B8-E14D-460D-A743-9EA1B8DE69B7}"/>
    <cellStyle name="標準 6 3 2" xfId="2431" xr:uid="{BD58079C-787F-4F53-B714-051BD5FC27D8}"/>
    <cellStyle name="標準 6 4" xfId="2432" xr:uid="{8895D02D-BEB2-462A-8DED-8D36F444D21D}"/>
    <cellStyle name="標準 6 4 2" xfId="2433" xr:uid="{61BE19D9-3F7F-4B9F-82DB-912CC362AC17}"/>
    <cellStyle name="標準 6 5" xfId="2434" xr:uid="{B4C53743-6768-448B-8301-7F14054D77C2}"/>
    <cellStyle name="標準 6 5 2" xfId="2435" xr:uid="{32503232-7872-443C-90A3-6D68F7DB98DB}"/>
    <cellStyle name="標準 60" xfId="2436" xr:uid="{13CAF295-21C7-453A-8214-A0C273CCE26A}"/>
    <cellStyle name="標準 60 2" xfId="2437" xr:uid="{FE1A63D1-C05B-4D52-984D-F70F2ACE65AC}"/>
    <cellStyle name="標準 60 3" xfId="2438" xr:uid="{590C9036-47C6-4B37-A294-BDD32DF06AA1}"/>
    <cellStyle name="標準 61" xfId="2439" xr:uid="{B5C3C7D0-8B40-4749-A862-75C5062F74FD}"/>
    <cellStyle name="標準 61 2" xfId="2440" xr:uid="{AD3892DC-BC2E-40C9-A0F9-7D855215E93F}"/>
    <cellStyle name="標準 61 3" xfId="2441" xr:uid="{DA94B0C1-F215-460B-89AE-1EE9B6AE9ACF}"/>
    <cellStyle name="標準 62" xfId="2442" xr:uid="{6D43C582-1F88-4979-A6A5-EF18424CF6C1}"/>
    <cellStyle name="標準 62 2" xfId="2443" xr:uid="{A0EA0B7A-F3A3-44A8-BFCE-FC785BE19018}"/>
    <cellStyle name="標準 62 3" xfId="2444" xr:uid="{FC2B063A-24F5-4BD4-8795-54D8A6165BB1}"/>
    <cellStyle name="標準 63" xfId="2445" xr:uid="{52FD2438-2542-4CDC-99E6-46C7F58FD787}"/>
    <cellStyle name="標準 63 2" xfId="2446" xr:uid="{5AEAA386-C2CA-46E6-9F81-E023759A6F22}"/>
    <cellStyle name="標準 63 3" xfId="2447" xr:uid="{4B23A2A3-4CE0-41A6-8205-9E7E35BFEBDA}"/>
    <cellStyle name="標準 64" xfId="2448" xr:uid="{35FE3897-2722-451C-AA90-87D5F2991156}"/>
    <cellStyle name="標準 64 2" xfId="2449" xr:uid="{1DD5EA69-0E4B-4670-88DA-8E1254A4A703}"/>
    <cellStyle name="標準 64 3" xfId="2450" xr:uid="{234C200F-8033-4C11-8253-F7BB9DD05368}"/>
    <cellStyle name="標準 65" xfId="2451" xr:uid="{DB3C1B6E-8CDC-4503-A663-501E5B136136}"/>
    <cellStyle name="標準 65 2" xfId="2452" xr:uid="{0CE6A82B-80C4-4BE0-BBF6-CFE9E9C55C09}"/>
    <cellStyle name="標準 66" xfId="2453" xr:uid="{257C6B2D-0195-4670-894B-EF5200EF6940}"/>
    <cellStyle name="標準 7" xfId="695" xr:uid="{6CC7375F-87F1-4A33-AE4E-0C2F1B8E4450}"/>
    <cellStyle name="標準 7 2" xfId="696" xr:uid="{953DCD67-FE96-4431-8420-AC92F1F970FE}"/>
    <cellStyle name="標準 7 2 2" xfId="2454" xr:uid="{9970886C-AB40-49C6-9554-683A37A05E83}"/>
    <cellStyle name="標準 7 2 2 2" xfId="2455" xr:uid="{15840B14-1CF9-4C60-A8A8-F2CA0D3F2F60}"/>
    <cellStyle name="標準 7 2 3" xfId="2456" xr:uid="{11E05C21-5FB9-49AB-898D-A80E528A290E}"/>
    <cellStyle name="標準 7 2 3 2" xfId="2457" xr:uid="{2E1F1061-5F33-4FD1-B7A2-AC51CF1463F6}"/>
    <cellStyle name="標準 7 2 4" xfId="2458" xr:uid="{F6EEF84A-2A28-4FA2-896B-6177F5A28A02}"/>
    <cellStyle name="標準 7 2 5" xfId="2459" xr:uid="{B16410EE-E5CE-4CB9-882E-31542AF6DA78}"/>
    <cellStyle name="標準 7 2 5 2" xfId="2460" xr:uid="{982428D5-BFCB-49D1-886D-7D5C93404E5A}"/>
    <cellStyle name="標準 7 3" xfId="697" xr:uid="{A8249DA7-9A32-4E62-A003-998DDEDB9963}"/>
    <cellStyle name="標準 7 3 2" xfId="2461" xr:uid="{000C0263-5476-4FC2-93DD-C84182DAEBA1}"/>
    <cellStyle name="標準 7 3 2 2" xfId="2462" xr:uid="{85FB9310-B9A3-4339-A30F-596F09B7EA93}"/>
    <cellStyle name="標準 7 3 3" xfId="2463" xr:uid="{E9DBA1BA-5475-41EA-AD63-F64397E80B6C}"/>
    <cellStyle name="標準 7 3 4" xfId="2464" xr:uid="{92CE14E7-C16D-4F6A-9F24-62F7A4BA7D25}"/>
    <cellStyle name="標準 7 3 4 2" xfId="2465" xr:uid="{96413A9D-23C8-4B3A-9291-BE7DEE56E526}"/>
    <cellStyle name="標準 7 4" xfId="698" xr:uid="{03FC64AA-E45C-4AD9-AF76-709437626735}"/>
    <cellStyle name="標準 7 5" xfId="699" xr:uid="{A298ACC0-E127-4EA9-A3C5-9758C95FFD55}"/>
    <cellStyle name="標準 7 5 2" xfId="2466" xr:uid="{B9599CF1-67B7-4063-9F7E-437948AEA2DB}"/>
    <cellStyle name="標準 7 5 3" xfId="2467" xr:uid="{C471C5E1-A9B0-4377-84D0-6B049001D17B}"/>
    <cellStyle name="標準 7 5 4" xfId="2468" xr:uid="{AD96E83B-2315-4D32-AED5-0AF8F44A70A5}"/>
    <cellStyle name="標準 7 6" xfId="2469" xr:uid="{9C599751-6086-4A88-8C4B-1801A0937240}"/>
    <cellStyle name="標準 7 7" xfId="2470" xr:uid="{4AC1DEEA-E87A-43F0-B1D2-48BF739ACC0A}"/>
    <cellStyle name="標準 7 7 2" xfId="2471" xr:uid="{B2AE0029-9533-4B89-8901-E7E906413266}"/>
    <cellStyle name="標準 8" xfId="700" xr:uid="{88E120D2-590B-4B63-A765-BE090C916DB9}"/>
    <cellStyle name="標準 8 2" xfId="701" xr:uid="{4A144677-38FD-4B95-BA73-0815013EA449}"/>
    <cellStyle name="標準 8 2 2" xfId="2472" xr:uid="{1D25C2A1-556B-491C-A502-74F8CCA80E48}"/>
    <cellStyle name="標準 8 2 2 2" xfId="2473" xr:uid="{23BD8818-7A12-453E-A281-1B515E027033}"/>
    <cellStyle name="標準 8 2 3" xfId="2474" xr:uid="{F1632D30-AFAB-4E12-BE07-918AE0D48170}"/>
    <cellStyle name="標準 8 2 3 2" xfId="2475" xr:uid="{677C5F82-BA9C-4DD8-B7BE-72994F648C06}"/>
    <cellStyle name="標準 8 2 4" xfId="2476" xr:uid="{8B63D184-3027-4593-9DE9-410592FE67C4}"/>
    <cellStyle name="標準 8 2 5" xfId="2477" xr:uid="{7298F439-1A90-4F36-A3D0-8A029D0901D5}"/>
    <cellStyle name="標準 8 2 5 2" xfId="2478" xr:uid="{092960B7-1A31-46B7-83DA-6325A0DF8846}"/>
    <cellStyle name="標準 8 3" xfId="702" xr:uid="{4D284FF5-9871-4EFF-87AA-F117672A57D8}"/>
    <cellStyle name="標準 8 3 2" xfId="2479" xr:uid="{FA127CAD-7978-4992-96C1-17F0F6890B56}"/>
    <cellStyle name="標準 8 3 2 2" xfId="2480" xr:uid="{02AB9AC4-9B46-4B3E-842D-B2706AFA40B5}"/>
    <cellStyle name="標準 8 3 3" xfId="2481" xr:uid="{CBF6F343-151E-4E2A-905D-171E810A0E7E}"/>
    <cellStyle name="標準 8 3 4" xfId="2482" xr:uid="{45521859-CB1E-4358-8CE9-F13BC2C19E2D}"/>
    <cellStyle name="標準 8 3 4 2" xfId="2483" xr:uid="{180CCE7F-3D3B-433B-B26E-D012FBA3FF65}"/>
    <cellStyle name="標準 8 4" xfId="703" xr:uid="{DD069310-DBC3-4E68-9F31-ECF174A5D08A}"/>
    <cellStyle name="標準 8 5" xfId="704" xr:uid="{73D89DE7-F680-480F-B88F-0E9409DBB632}"/>
    <cellStyle name="標準 8 5 2" xfId="2484" xr:uid="{85069713-1B07-415D-906B-799A35514145}"/>
    <cellStyle name="標準 8 5 3" xfId="2485" xr:uid="{2F35BFC4-ED97-426B-AFC4-BF269A39218E}"/>
    <cellStyle name="標準 8 5 4" xfId="2486" xr:uid="{AB81DCDC-1EBA-4BAF-9E5C-AE77434868F0}"/>
    <cellStyle name="標準 8 6" xfId="2487" xr:uid="{09F47C0D-99F7-428F-A1BD-CB54A977DB4F}"/>
    <cellStyle name="標準 8 7" xfId="2488" xr:uid="{2BECCE31-91D8-4C45-BEB5-87020558A000}"/>
    <cellStyle name="標準 8 7 2" xfId="2489" xr:uid="{2831D5CF-7B60-4EE7-A115-F2E032FB4D23}"/>
    <cellStyle name="標準 9" xfId="705" xr:uid="{D5229DA0-BF4F-4947-BAA7-9BC48FD75243}"/>
    <cellStyle name="標準 9 2" xfId="706" xr:uid="{71C35756-7329-493B-ACD3-61EEB4A46764}"/>
    <cellStyle name="標準 9 2 2" xfId="2490" xr:uid="{DFC1DE6C-BDE1-4286-B0F0-3EFA22A61932}"/>
    <cellStyle name="標準 9 3" xfId="707" xr:uid="{52C2DE1B-A6BF-4CF0-A74F-544D28045B14}"/>
    <cellStyle name="標準 9 4" xfId="708" xr:uid="{E7BA7729-C31F-4B66-81C1-960AE32A8A64}"/>
    <cellStyle name="標準 9 5" xfId="709" xr:uid="{77212768-DD37-4C91-BB33-FFED29927E84}"/>
    <cellStyle name="標準 9 5 2" xfId="2491" xr:uid="{73087D2D-C9FF-4D2E-B15D-794AEAF5ED34}"/>
    <cellStyle name="標準 9 6" xfId="2492" xr:uid="{0204A622-577C-4281-959D-3DA2AFDFAA49}"/>
    <cellStyle name="標準_Sheet1" xfId="727" xr:uid="{E37F63E4-11C9-40DE-BD1D-9F1F20A540AC}"/>
    <cellStyle name="標準_データ_1" xfId="710" xr:uid="{C9AAC94B-7215-4530-9300-AC7DB4590D2A}"/>
    <cellStyle name="不良" xfId="711" xr:uid="{DCC99D38-BB3E-4A8E-A5F1-00F23FB0DC48}"/>
    <cellStyle name="普通" xfId="712" xr:uid="{D6AC86E4-FCE2-44F8-A37D-7F112D6E2F8E}"/>
    <cellStyle name="未定義" xfId="713" xr:uid="{FFC94471-81DC-4998-B277-3A6B528D9D9A}"/>
    <cellStyle name="未定義 2" xfId="2493" xr:uid="{03189EEF-8B04-44F1-A25D-266336C79A26}"/>
    <cellStyle name="良" xfId="714" xr:uid="{42293FC3-66F1-45BF-BB33-0BF6B6AE3A69}"/>
    <cellStyle name="良_物品複合機（森林事務所）" xfId="2494" xr:uid="{0C683FCB-14B8-4938-8AF3-886FDDACCA1D}"/>
    <cellStyle name="良い 10" xfId="2495" xr:uid="{B2384351-C41B-4CA0-AB25-6BD047394F49}"/>
    <cellStyle name="良い 2" xfId="716" xr:uid="{2C0E0528-B96E-45D0-BA34-A1F3BB6F912A}"/>
    <cellStyle name="良い 2 2" xfId="2496" xr:uid="{A2417AF4-F8F0-41A9-8BDE-B26F77D2FB9B}"/>
    <cellStyle name="良い 2 3" xfId="2497" xr:uid="{709DB6F4-6F9C-4443-86B6-FF632DC85C16}"/>
    <cellStyle name="良い 3" xfId="717" xr:uid="{970C0B35-A7F9-463B-9232-B5A0C384E100}"/>
    <cellStyle name="良い 3 2" xfId="2498" xr:uid="{9AF1EAB2-F1DC-4DF6-9D09-9DBAFDE34854}"/>
    <cellStyle name="良い 3 3" xfId="2499" xr:uid="{F2BAA690-B3DE-4C89-90EA-3EE132605D63}"/>
    <cellStyle name="良い 4" xfId="718" xr:uid="{C9661216-40EF-43C9-B6C3-669C3FABFA75}"/>
    <cellStyle name="良い 4 2" xfId="2500" xr:uid="{77C73E8C-D0C9-499B-B7DC-BD29C7B82F9C}"/>
    <cellStyle name="良い 4 3" xfId="2501" xr:uid="{A440CE0C-F2FB-4A96-9098-79E19B3690AD}"/>
    <cellStyle name="良い 5" xfId="719" xr:uid="{2328804E-5C50-4689-840F-4E55CFEA5CB4}"/>
    <cellStyle name="良い 5 2" xfId="2502" xr:uid="{C41A17C4-C07D-4B7F-989F-922C8FA63AD4}"/>
    <cellStyle name="良い 5 3" xfId="2503" xr:uid="{CCFB190D-13CC-473A-B75A-59C36B63D0ED}"/>
    <cellStyle name="良い 6" xfId="720" xr:uid="{5394816B-0B3A-40AD-84F4-2CB0F5D11843}"/>
    <cellStyle name="良い 7" xfId="715" xr:uid="{A166C17E-B3BD-4A6D-B613-DAC67122239A}"/>
    <cellStyle name="良い 8" xfId="2504" xr:uid="{77D45FA2-72DC-4A22-B3E2-85EF8C1E10A5}"/>
    <cellStyle name="良い 9" xfId="2505" xr:uid="{2AE20347-2F62-4DA4-9DFC-3B5012ADF3C4}"/>
  </cellStyles>
  <dxfs count="14">
    <dxf>
      <fill>
        <patternFill>
          <bgColor theme="0" tint="-4.9989318521683403E-2"/>
        </patternFill>
      </fill>
    </dxf>
    <dxf>
      <fill>
        <patternFill>
          <bgColor rgb="FFFFF8E1"/>
        </patternFill>
      </fill>
    </dxf>
    <dxf>
      <fill>
        <patternFill>
          <bgColor rgb="FFD1F3FF"/>
        </patternFill>
      </fill>
    </dxf>
    <dxf>
      <fill>
        <patternFill>
          <bgColor rgb="FFFFFFBD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8E1"/>
        </patternFill>
      </fill>
    </dxf>
    <dxf>
      <fill>
        <patternFill>
          <bgColor rgb="FFD1F3FF"/>
        </patternFill>
      </fill>
    </dxf>
    <dxf>
      <fill>
        <patternFill>
          <bgColor rgb="FFFFFFBD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CFFCC"/>
      <color rgb="FFCCFFFF"/>
      <color rgb="FFFFFFCC"/>
      <color rgb="FF99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809625</xdr:colOff>
          <xdr:row>2</xdr:row>
          <xdr:rowOff>352425</xdr:rowOff>
        </xdr:from>
        <xdr:to>
          <xdr:col>12</xdr:col>
          <xdr:colOff>352425</xdr:colOff>
          <xdr:row>2</xdr:row>
          <xdr:rowOff>581025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8000"/>
                  </a:solidFill>
                  <a:latin typeface="ＭＳ Ｐゴシック"/>
                  <a:ea typeface="ＭＳ Ｐゴシック"/>
                </a:rPr>
                <a:t>所属順ソート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809625</xdr:colOff>
          <xdr:row>2</xdr:row>
          <xdr:rowOff>352425</xdr:rowOff>
        </xdr:from>
        <xdr:to>
          <xdr:col>12</xdr:col>
          <xdr:colOff>352425</xdr:colOff>
          <xdr:row>2</xdr:row>
          <xdr:rowOff>581025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8000"/>
                  </a:solidFill>
                  <a:latin typeface="ＭＳ Ｐゴシック"/>
                  <a:ea typeface="ＭＳ Ｐゴシック"/>
                </a:rPr>
                <a:t>所属順ソート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809625</xdr:colOff>
          <xdr:row>2</xdr:row>
          <xdr:rowOff>352425</xdr:rowOff>
        </xdr:from>
        <xdr:to>
          <xdr:col>12</xdr:col>
          <xdr:colOff>352425</xdr:colOff>
          <xdr:row>2</xdr:row>
          <xdr:rowOff>581025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8000"/>
                  </a:solidFill>
                  <a:latin typeface="ＭＳ Ｐゴシック"/>
                  <a:ea typeface="ＭＳ Ｐゴシック"/>
                </a:rPr>
                <a:t>所属順ソート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809625</xdr:colOff>
          <xdr:row>2</xdr:row>
          <xdr:rowOff>352425</xdr:rowOff>
        </xdr:from>
        <xdr:to>
          <xdr:col>12</xdr:col>
          <xdr:colOff>352425</xdr:colOff>
          <xdr:row>2</xdr:row>
          <xdr:rowOff>581025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8000"/>
                  </a:solidFill>
                  <a:latin typeface="ＭＳ Ｐゴシック"/>
                  <a:ea typeface="ＭＳ Ｐゴシック"/>
                </a:rPr>
                <a:t>所属順ソート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809625</xdr:colOff>
          <xdr:row>2</xdr:row>
          <xdr:rowOff>352425</xdr:rowOff>
        </xdr:from>
        <xdr:to>
          <xdr:col>12</xdr:col>
          <xdr:colOff>352425</xdr:colOff>
          <xdr:row>2</xdr:row>
          <xdr:rowOff>581025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8000"/>
                  </a:solidFill>
                  <a:latin typeface="ＭＳ Ｐゴシック"/>
                  <a:ea typeface="ＭＳ Ｐゴシック"/>
                </a:rPr>
                <a:t>所属順ソート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&#65301;&#12288;&#20225;&#30011;&#20418;/001%20&#26989;&#21209;&#20107;&#38917;/&#20225;&#30011;&#20418;&#38263;/01&#35519;&#36948;/02&#35519;&#36948;/&#35519;&#36948;&#12288;&#20196;&#21644;&#65298;/03&#36554;&#20001;&#28857;&#26908;/&#65296;&#20803;&#34920;/&#9733;&#21029;&#34920;&#65297;&#12288;&#33258;&#36064;&#36012;&#30906;&#35469;&#36039;&#26009;&#12304;&#27231;&#23494;2&#12305;_R2&#36554;&#20001;&#25972;&#20633;&#20869;&#23481;&#19968;&#35239;&#34920;R2.2.1(&#32076;&#29702;&#35506;&#29992;&#65289;&#26519;&#37326;&#24193;&#32076;&#36027;&#31361;&#21512;.xlsx" TargetMode="External"/><Relationship Id="rId1" Type="http://schemas.openxmlformats.org/officeDocument/2006/relationships/externalLinkPath" Target="/&#65301;&#12288;&#20225;&#30011;&#20418;/001%20&#26989;&#21209;&#20107;&#38917;/&#20225;&#30011;&#20418;&#38263;/01&#35519;&#36948;/02&#35519;&#36948;/&#35519;&#36948;&#12288;&#20196;&#21644;&#65298;/03&#36554;&#20001;&#28857;&#26908;/&#65296;&#20803;&#34920;/&#9733;&#21029;&#34920;&#65297;&#12288;&#33258;&#36064;&#36012;&#30906;&#35469;&#36039;&#26009;&#12304;&#27231;&#23494;2&#12305;_R2&#36554;&#20001;&#25972;&#20633;&#20869;&#23481;&#19968;&#35239;&#34920;R2.2.1(&#32076;&#29702;&#35506;&#29992;&#65289;&#26519;&#37326;&#24193;&#32076;&#36027;&#31361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25.16\&#32076;&#29702;&#35506;\&#65301;&#12288;&#20225;&#30011;&#20418;\001%20&#26989;&#21209;&#20107;&#38917;\&#20225;&#30011;&#20418;&#38263;\01&#35519;&#36948;\02&#35519;&#36948;\&#35519;&#36948;&#12288;&#20196;&#21644;3\6&#12288;&#36554;&#20001;&#28857;&#26908;\2%20&#19968;&#35239;&#34920;\&#65298;&#12288;&#20837;&#26413;&#29992;&#12395;\&#9733;&#12304;&#27231;&#23494;2&#12305;&#21029;&#34920;&#65297;_R3&#36554;&#20001;&#25972;&#20633;&#20869;&#23481;&#19968;&#35239;&#34920;(&#32076;&#29702;&#35506;&#2999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25.175\data\&#20225;&#30011;&#20418;&#38263;\01&#35519;&#36948;\02&#35519;&#36948;\&#35519;&#36948;&#12288;&#65298;&#65305;\06%20(&#21336;)&#36554;&#20001;&#25972;&#20633;\01&#20837;&#26413;&#25514;&#32622;&#20381;&#38972;\3%20&#26368;&#32066;\&#12304;&#24037;&#20107;&#20013;&#12305;H29&#25972;&#20633;&#20869;&#23481;&#19968;&#35239;&#34920;&#12304;&#32626;&#29031;&#20250;&#24460;&#65306;&#21152;&#24037;&#29992;&#12305;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0.81.38.20\&#20849;&#29992;\&#25152;&#20869;&#20849;&#36890;&#12501;&#12457;&#12523;&#12480;\&#32076;&#29702;\&#65330;&#65302;&#12487;&#12540;&#12479;\&#65330;&#65302;&#23448;&#29992;&#36554;&#28857;&#26908;\&#23616;&#21442;&#32771;&#12487;&#12540;&#12479;\02_&#12458;&#12540;&#12503;&#12531;&#12459;&#12454;&#12531;&#12479;&#12540;&#26041;&#24335;&#21442;&#32771;\01_R5&#36215;&#26696;&#12289;&#20844;&#21578;&#12487;&#12540;&#12479;\06_01&#12304;&#27231;&#65298;&#65295;&#23616;&#20869;&#38480;&#12426;&#12305;&#65288;&#26696;6&#65289;&#35211;&#31309;&#26360;&#21450;&#12403;&#35211;&#31309;&#37329;&#38989;&#20869;&#35379;&#26360;&#26696;&#65288;&#31532;2-4&#21495;&#38263;&#37326;&#22320;&#22495;&#65289;.xlsx" TargetMode="External"/><Relationship Id="rId1" Type="http://schemas.openxmlformats.org/officeDocument/2006/relationships/externalLinkPath" Target="file:///\\100.81.38.20\&#20849;&#29992;\&#25152;&#20869;&#20849;&#36890;&#12501;&#12457;&#12523;&#12480;\&#32076;&#29702;\&#65330;&#65302;&#12487;&#12540;&#12479;\&#65330;&#65302;&#23448;&#29992;&#36554;&#28857;&#26908;\&#23616;&#21442;&#32771;&#12487;&#12540;&#12479;\02_&#12458;&#12540;&#12503;&#12531;&#12459;&#12454;&#12531;&#12479;&#12540;&#26041;&#24335;&#21442;&#32771;\01_R5&#36215;&#26696;&#12289;&#20844;&#21578;&#12487;&#12540;&#12479;\06_01&#12304;&#27231;&#65298;&#65295;&#23616;&#20869;&#38480;&#12426;&#12305;&#65288;&#26696;6&#65289;&#35211;&#31309;&#26360;&#21450;&#12403;&#35211;&#31309;&#37329;&#38989;&#20869;&#35379;&#26360;&#26696;&#65288;&#31532;2-4&#21495;&#38263;&#37326;&#22320;&#22495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RIKANAS2\Public\&#32076;&#29702;&#35506;\04_&#20225;&#30011;&#20418;\&#24120;&#29992;&#20445;&#23384;&#12501;&#12457;&#12523;&#12480;\&#65301;&#12288;&#20225;&#30011;&#20418;\001%20&#26989;&#21209;&#20107;&#38917;\&#20225;&#30011;&#20418;&#38263;\01&#35519;&#36948;\02&#35519;&#36948;\&#35519;&#36948;&#12288;&#20196;&#21644;&#65301;\06_R5&#36554;&#20001;&#28857;&#26908;&#12289;&#25972;&#20633;\02%20&#36039;&#28304;&#27963;&#29992;&#35506;&#12424;&#12426;&#12487;&#12540;&#12479;&#36865;&#20184;\02&#9733;&#12304;&#27231;&#23494;2&#12305;&#21029;&#34920;&#65297;_R5&#24180;&#24230;&#36554;&#20001;&#25972;&#20633;&#20869;&#23481;&#19968;&#35239;&#34920;(20230407)&#65288;R5&#20351;&#29992;%20%20&#32076;&#29702;&#35506;&#65288;&#28857;&#26908;&#65289;&#12289;&#37325;&#37327;&#31246;&#65289;&#21152;&#24037;&#29992;+&#32701;&#225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全体"/>
      <sheetName val="全体 (2)"/>
      <sheetName val=" (富山)（１号）"/>
      <sheetName val=" (北信) (2号)"/>
      <sheetName val="(中信) (３号)"/>
      <sheetName val="(東信) (４号) "/>
      <sheetName val=" (南信) (５号)"/>
      <sheetName val="(木曽) (６号)"/>
      <sheetName val=" (飛騨) (７号)"/>
      <sheetName val=" (岐阜) (８号) "/>
      <sheetName val=" (東濃) (９号)"/>
      <sheetName val=" (東三河) (１０号) "/>
      <sheetName val="重量税・保険料"/>
      <sheetName val="予算関連①"/>
      <sheetName val="予算関連②"/>
      <sheetName val="予算関連③"/>
      <sheetName val="起案別紙1-別紙様式1　予定表（自動作成） "/>
      <sheetName val="予定表見本"/>
      <sheetName val="基本情報"/>
      <sheetName val="元号読みか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I2" t="str">
            <v>車別用途</v>
          </cell>
        </row>
        <row r="3">
          <cell r="A3" t="str">
            <v>富山</v>
          </cell>
          <cell r="B3" t="str">
            <v>富山署</v>
          </cell>
          <cell r="C3" t="str">
            <v>1富山</v>
          </cell>
          <cell r="E3" t="str">
            <v>国</v>
          </cell>
          <cell r="J3" t="str">
            <v>軽自動車（ﾄﾗｯｸ）</v>
          </cell>
        </row>
        <row r="4">
          <cell r="A4" t="str">
            <v>長野</v>
          </cell>
          <cell r="B4" t="str">
            <v>北信署</v>
          </cell>
          <cell r="C4" t="str">
            <v>2北信</v>
          </cell>
          <cell r="E4" t="str">
            <v>民直</v>
          </cell>
          <cell r="J4" t="str">
            <v>軽自動車（箱型）</v>
          </cell>
        </row>
        <row r="5">
          <cell r="A5" t="str">
            <v>岐阜</v>
          </cell>
          <cell r="B5" t="str">
            <v>中信署</v>
          </cell>
          <cell r="C5" t="str">
            <v>3中信</v>
          </cell>
          <cell r="E5" t="str">
            <v>民国</v>
          </cell>
          <cell r="J5" t="str">
            <v>軽自動車（SUV）</v>
          </cell>
        </row>
        <row r="6">
          <cell r="A6" t="str">
            <v>愛知</v>
          </cell>
          <cell r="B6" t="str">
            <v>東信署</v>
          </cell>
          <cell r="C6" t="str">
            <v>4東信</v>
          </cell>
          <cell r="J6" t="str">
            <v>貨客兼用</v>
          </cell>
        </row>
        <row r="7">
          <cell r="B7" t="str">
            <v>南信署</v>
          </cell>
          <cell r="C7" t="str">
            <v>5南信</v>
          </cell>
          <cell r="J7" t="str">
            <v>貨客兼用（森林）</v>
          </cell>
        </row>
        <row r="8">
          <cell r="B8" t="str">
            <v>木曽署</v>
          </cell>
          <cell r="C8" t="str">
            <v>6木曽</v>
          </cell>
          <cell r="J8" t="str">
            <v>貨客兼用（治山）</v>
          </cell>
        </row>
        <row r="9">
          <cell r="B9" t="str">
            <v>南木曽支</v>
          </cell>
          <cell r="C9" t="str">
            <v>7飛騨</v>
          </cell>
          <cell r="J9" t="str">
            <v>乗用自動車</v>
          </cell>
        </row>
        <row r="10">
          <cell r="B10" t="str">
            <v>飛騨署</v>
          </cell>
          <cell r="C10" t="str">
            <v>8岐阜</v>
          </cell>
          <cell r="J10" t="str">
            <v>乗合自動車</v>
          </cell>
        </row>
        <row r="11">
          <cell r="B11" t="str">
            <v>岐阜署</v>
          </cell>
          <cell r="C11" t="str">
            <v>9東濃</v>
          </cell>
        </row>
        <row r="12">
          <cell r="B12" t="str">
            <v>東濃署</v>
          </cell>
          <cell r="C12" t="str">
            <v>10東三河</v>
          </cell>
        </row>
        <row r="13">
          <cell r="B13" t="str">
            <v>愛知所</v>
          </cell>
          <cell r="C13" t="str">
            <v>100随契</v>
          </cell>
        </row>
        <row r="14">
          <cell r="B14" t="str">
            <v>ふれｾﾝ</v>
          </cell>
        </row>
        <row r="15">
          <cell r="B15" t="str">
            <v>技ｾﾝ</v>
          </cell>
        </row>
        <row r="16">
          <cell r="B16" t="str">
            <v>総合治山</v>
          </cell>
        </row>
        <row r="17">
          <cell r="B17" t="str">
            <v>名古屋事</v>
          </cell>
        </row>
        <row r="18">
          <cell r="B18" t="str">
            <v>本局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随契車両"/>
      <sheetName val="入札用　富山"/>
      <sheetName val="入札用　北信 (2)"/>
      <sheetName val="入札用　中信 (3)"/>
      <sheetName val="入札用　東信 (4)"/>
      <sheetName val="入札用　南信 (5)"/>
      <sheetName val="入札用　木曽 (6)"/>
      <sheetName val="入札用　飛騨 (7)"/>
      <sheetName val="入札用　岐阜 (8)"/>
      <sheetName val="入札用　東濃 (9)"/>
      <sheetName val="入札用　東三河 (10)"/>
      <sheetName val="重量税・保険料"/>
      <sheetName val="予算関連①"/>
      <sheetName val="予算関連②"/>
      <sheetName val="予算関連③"/>
      <sheetName val="起案別紙1-別紙様式1　予定表（自動作成） "/>
      <sheetName val="予定表見本"/>
      <sheetName val="基本情報"/>
      <sheetName val="元号読みか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I2" t="str">
            <v>車別用途</v>
          </cell>
        </row>
        <row r="3">
          <cell r="H3" t="str">
            <v>軽</v>
          </cell>
          <cell r="I3" t="str">
            <v>軽・貨物・自家用</v>
          </cell>
        </row>
        <row r="4">
          <cell r="H4" t="str">
            <v>～1.5ｔ</v>
          </cell>
          <cell r="I4" t="str">
            <v>軽・乗用・自家用</v>
          </cell>
        </row>
        <row r="5">
          <cell r="H5" t="str">
            <v>～2ｔ</v>
          </cell>
          <cell r="I5" t="str">
            <v>小型・貨物・自家用</v>
          </cell>
        </row>
        <row r="6">
          <cell r="H6" t="str">
            <v>～2.5ｔ</v>
          </cell>
          <cell r="I6" t="str">
            <v>小型・乗用・自家用</v>
          </cell>
        </row>
        <row r="7">
          <cell r="H7" t="str">
            <v>～3ｔ</v>
          </cell>
          <cell r="I7" t="str">
            <v>普通・乗用・自家用</v>
          </cell>
        </row>
      </sheetData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案用"/>
      <sheetName val="全車両"/>
      <sheetName val="（物品管理計画に基づく）売却・棄却予定"/>
      <sheetName val="車両の購入"/>
      <sheetName val="抽出"/>
      <sheetName val="H28不用決定（月日）"/>
      <sheetName val="参考"/>
    </sheetNames>
    <sheetDataSet>
      <sheetData sheetId="0"/>
      <sheetData sheetId="1">
        <row r="384">
          <cell r="L384" t="str">
            <v>第１号　官用車点検等業務（富山地域）</v>
          </cell>
        </row>
        <row r="385">
          <cell r="L385" t="str">
            <v>第２号　官用車点検等業務（北信地域）</v>
          </cell>
        </row>
        <row r="386">
          <cell r="L386" t="str">
            <v>第３号　官用車点検等業務（中信地域）</v>
          </cell>
        </row>
        <row r="387">
          <cell r="L387" t="str">
            <v>第４号　官用車点検等業務（東信地域）</v>
          </cell>
        </row>
        <row r="388">
          <cell r="L388" t="str">
            <v>第５号　官用車点検等業務（南信地域）</v>
          </cell>
        </row>
        <row r="389">
          <cell r="L389" t="str">
            <v>第６号　官用車点検等業務（木曽地域）</v>
          </cell>
        </row>
        <row r="390">
          <cell r="L390" t="str">
            <v>第７号　官用車点検等業務（飛騨地域）</v>
          </cell>
        </row>
        <row r="391">
          <cell r="L391" t="str">
            <v>第８号　官用車点検等業務（岐阜地域）</v>
          </cell>
        </row>
        <row r="392">
          <cell r="L392" t="str">
            <v>第９号　官用車点検等業務（東濃地域）</v>
          </cell>
        </row>
        <row r="393">
          <cell r="L393" t="str">
            <v>第１０号　官用車点検等業務（東三河地域）</v>
          </cell>
        </row>
        <row r="394">
          <cell r="L394" t="str">
            <v>第○号　官用車点検等業務（○○地域）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見積書"/>
      <sheetName val="見積金額内訳書"/>
      <sheetName val="見積書 (記載例)"/>
      <sheetName val="見積金額内訳書 (記載例)"/>
    </sheetNames>
    <sheetDataSet>
      <sheetData sheetId="0"/>
      <sheetData sheetId="1">
        <row r="66">
          <cell r="H66">
            <v>0</v>
          </cell>
        </row>
        <row r="70">
          <cell r="H70">
            <v>175490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重量税・保険料"/>
      <sheetName val="（旧）機械運営_別紙1（一覧表）"/>
      <sheetName val="機械運営_別紙1（台数・経年一覧）_列を合わせたタイプ"/>
      <sheetName val="別紙1（配置状況一覧）_令和5年度用"/>
      <sheetName val="機械運営_別紙1（一覧表2）"/>
      <sheetName val="（旧）予算関（重量税+自賠責）"/>
      <sheetName val="予算関連（重量税＋自賠責　横タイプ）"/>
      <sheetName val="（旧）予算関連（署別車検台数）"/>
      <sheetName val="（旧）予算関連（署別重量税）"/>
      <sheetName val="予算関連（署別　車検台数+重量税）"/>
      <sheetName val="予算関連（署別　車検台数+重量税+自賠責）"/>
      <sheetName val="起案別紙1-別紙様式1　予定表（自動作成） "/>
      <sheetName val="予定表見本"/>
      <sheetName val="R3・ R4不用決定（月日）"/>
      <sheetName val="R4・ R5不用決定（月日）"/>
      <sheetName val="基本情報"/>
      <sheetName val="元号読みかえ"/>
      <sheetName val="検索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V61"/>
  <sheetViews>
    <sheetView showZeros="0" view="pageBreakPreview" topLeftCell="H1" zoomScaleNormal="100" zoomScaleSheetLayoutView="100" workbookViewId="0">
      <selection activeCell="L45" sqref="L45:L48"/>
    </sheetView>
  </sheetViews>
  <sheetFormatPr defaultRowHeight="13.5"/>
  <cols>
    <col min="1" max="1" width="3.625" customWidth="1"/>
    <col min="2" max="2" width="3.25" style="1" customWidth="1"/>
    <col min="3" max="3" width="3.25" style="28" customWidth="1"/>
    <col min="4" max="4" width="2.625" customWidth="1"/>
    <col min="5" max="5" width="3.75" style="1" customWidth="1"/>
    <col min="6" max="6" width="5.5" style="2" customWidth="1"/>
    <col min="7" max="7" width="5.25" style="50" customWidth="1"/>
    <col min="8" max="8" width="6.625" style="2" customWidth="1"/>
    <col min="9" max="9" width="8.5" style="2" customWidth="1"/>
    <col min="10" max="10" width="4.5" style="2" customWidth="1"/>
    <col min="11" max="11" width="3.625" style="2" customWidth="1"/>
    <col min="12" max="12" width="12.625" style="1" customWidth="1"/>
    <col min="13" max="13" width="11.125" style="1" customWidth="1"/>
    <col min="14" max="14" width="6.875" style="1" customWidth="1"/>
    <col min="15" max="15" width="11.875" style="1" customWidth="1"/>
    <col min="16" max="16" width="12.625" style="1" customWidth="1"/>
    <col min="17" max="17" width="4.125" style="1" customWidth="1"/>
    <col min="18" max="18" width="4.25" style="1" customWidth="1"/>
    <col min="19" max="19" width="5.375" style="1" customWidth="1"/>
    <col min="20" max="20" width="11.25" style="1" customWidth="1"/>
    <col min="21" max="24" width="8.125" style="1" customWidth="1"/>
    <col min="25" max="25" width="8.125" style="1" hidden="1" customWidth="1"/>
    <col min="26" max="27" width="7.375" style="1" customWidth="1"/>
    <col min="28" max="46" width="3.625" style="1" customWidth="1"/>
    <col min="47" max="47" width="3.625" customWidth="1"/>
    <col min="48" max="48" width="17.75" customWidth="1"/>
  </cols>
  <sheetData>
    <row r="1" spans="2:48" ht="17.25">
      <c r="B1" s="68" t="s">
        <v>487</v>
      </c>
      <c r="C1" s="66"/>
      <c r="E1" s="4" t="s">
        <v>47</v>
      </c>
      <c r="F1"/>
      <c r="G1" s="65"/>
      <c r="H1"/>
      <c r="Y1" s="64" t="s">
        <v>487</v>
      </c>
      <c r="Z1" s="5"/>
      <c r="AA1" s="5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V1" s="64" t="s">
        <v>487</v>
      </c>
    </row>
    <row r="2" spans="2:48" ht="25.5" customHeight="1">
      <c r="E2"/>
      <c r="F2" s="4" t="e">
        <f>#REF!&amp;"　自動車点検等委託車両及び整備内容一覧表（第１号　富山地域）"</f>
        <v>#REF!</v>
      </c>
      <c r="J2" s="1"/>
      <c r="K2" s="1"/>
      <c r="Z2" s="5"/>
      <c r="AA2" s="5"/>
      <c r="AB2" s="6"/>
      <c r="AC2" s="6"/>
      <c r="AD2" s="6"/>
      <c r="AE2" s="6"/>
      <c r="AF2" s="6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2:48" ht="11.25" customHeight="1">
      <c r="E3"/>
      <c r="F3" s="4"/>
      <c r="J3" s="1"/>
      <c r="K3" s="1"/>
      <c r="Z3" s="5"/>
      <c r="AA3" s="5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2:48" ht="14.25" customHeight="1">
      <c r="B4" s="235" t="s">
        <v>408</v>
      </c>
      <c r="C4" s="234" t="s">
        <v>485</v>
      </c>
      <c r="E4" s="313" t="s">
        <v>0</v>
      </c>
      <c r="F4" s="316" t="s">
        <v>1</v>
      </c>
      <c r="G4" s="319" t="s">
        <v>50</v>
      </c>
      <c r="H4" s="319" t="s">
        <v>2</v>
      </c>
      <c r="I4" s="319" t="s">
        <v>3</v>
      </c>
      <c r="J4" s="319" t="s">
        <v>4</v>
      </c>
      <c r="K4" s="322" t="s">
        <v>5</v>
      </c>
      <c r="L4" s="310" t="s">
        <v>6</v>
      </c>
      <c r="M4" s="310" t="s">
        <v>7</v>
      </c>
      <c r="N4" s="310" t="s">
        <v>8</v>
      </c>
      <c r="O4" s="310" t="s">
        <v>9</v>
      </c>
      <c r="P4" s="310" t="s">
        <v>10</v>
      </c>
      <c r="Q4" s="333" t="s">
        <v>11</v>
      </c>
      <c r="R4" s="336" t="s">
        <v>12</v>
      </c>
      <c r="S4" s="336" t="s">
        <v>51</v>
      </c>
      <c r="T4" s="310" t="s">
        <v>13</v>
      </c>
      <c r="U4" s="323" t="s">
        <v>14</v>
      </c>
      <c r="V4" s="326" t="s">
        <v>15</v>
      </c>
      <c r="W4" s="329" t="s">
        <v>16</v>
      </c>
      <c r="X4" s="330"/>
      <c r="Y4" s="231" t="s">
        <v>488</v>
      </c>
      <c r="Z4" s="347" t="s">
        <v>48</v>
      </c>
      <c r="AA4" s="348"/>
      <c r="AB4" s="348"/>
      <c r="AC4" s="348"/>
      <c r="AD4" s="348"/>
      <c r="AE4" s="348" t="s">
        <v>49</v>
      </c>
      <c r="AF4" s="348"/>
      <c r="AG4" s="348"/>
      <c r="AH4" s="348"/>
      <c r="AI4" s="339" t="s">
        <v>17</v>
      </c>
      <c r="AJ4" s="340"/>
      <c r="AK4" s="329" t="s">
        <v>18</v>
      </c>
      <c r="AL4" s="343"/>
      <c r="AM4" s="343"/>
      <c r="AN4" s="343"/>
      <c r="AO4" s="330"/>
      <c r="AP4" s="329" t="s">
        <v>19</v>
      </c>
      <c r="AQ4" s="343"/>
      <c r="AR4" s="343"/>
      <c r="AS4" s="343"/>
      <c r="AT4" s="330"/>
      <c r="AV4" s="236" t="s">
        <v>545</v>
      </c>
    </row>
    <row r="5" spans="2:48" ht="57" customHeight="1">
      <c r="B5" s="235"/>
      <c r="C5" s="234"/>
      <c r="E5" s="314"/>
      <c r="F5" s="317"/>
      <c r="G5" s="320"/>
      <c r="H5" s="320"/>
      <c r="I5" s="320"/>
      <c r="J5" s="320"/>
      <c r="K5" s="320"/>
      <c r="L5" s="311"/>
      <c r="M5" s="311"/>
      <c r="N5" s="311"/>
      <c r="O5" s="311"/>
      <c r="P5" s="311"/>
      <c r="Q5" s="334"/>
      <c r="R5" s="337"/>
      <c r="S5" s="337"/>
      <c r="T5" s="311"/>
      <c r="U5" s="324"/>
      <c r="V5" s="327"/>
      <c r="W5" s="331"/>
      <c r="X5" s="332"/>
      <c r="Y5" s="232"/>
      <c r="Z5" s="345" t="s">
        <v>543</v>
      </c>
      <c r="AA5" s="346"/>
      <c r="AB5" s="346" t="s">
        <v>20</v>
      </c>
      <c r="AC5" s="346"/>
      <c r="AD5" s="346"/>
      <c r="AE5" s="346" t="s">
        <v>409</v>
      </c>
      <c r="AF5" s="346"/>
      <c r="AG5" s="346"/>
      <c r="AH5" s="8" t="s">
        <v>410</v>
      </c>
      <c r="AI5" s="341"/>
      <c r="AJ5" s="342"/>
      <c r="AK5" s="331"/>
      <c r="AL5" s="344"/>
      <c r="AM5" s="344"/>
      <c r="AN5" s="344"/>
      <c r="AO5" s="332"/>
      <c r="AP5" s="331"/>
      <c r="AQ5" s="344"/>
      <c r="AR5" s="344"/>
      <c r="AS5" s="344"/>
      <c r="AT5" s="332"/>
      <c r="AV5" s="237"/>
    </row>
    <row r="6" spans="2:48" ht="124.5" customHeight="1">
      <c r="B6" s="235"/>
      <c r="C6" s="234"/>
      <c r="E6" s="315"/>
      <c r="F6" s="318"/>
      <c r="G6" s="321"/>
      <c r="H6" s="321"/>
      <c r="I6" s="321"/>
      <c r="J6" s="321"/>
      <c r="K6" s="321"/>
      <c r="L6" s="312"/>
      <c r="M6" s="312"/>
      <c r="N6" s="312"/>
      <c r="O6" s="312"/>
      <c r="P6" s="312"/>
      <c r="Q6" s="335"/>
      <c r="R6" s="338"/>
      <c r="S6" s="338"/>
      <c r="T6" s="312"/>
      <c r="U6" s="325"/>
      <c r="V6" s="328"/>
      <c r="W6" s="27" t="s">
        <v>21</v>
      </c>
      <c r="X6" s="27" t="s">
        <v>22</v>
      </c>
      <c r="Y6" s="233"/>
      <c r="Z6" s="58" t="s">
        <v>23</v>
      </c>
      <c r="AA6" s="59" t="s">
        <v>24</v>
      </c>
      <c r="AB6" s="9" t="s">
        <v>25</v>
      </c>
      <c r="AC6" s="10" t="s">
        <v>26</v>
      </c>
      <c r="AD6" s="10" t="s">
        <v>27</v>
      </c>
      <c r="AE6" s="10" t="s">
        <v>25</v>
      </c>
      <c r="AF6" s="10" t="s">
        <v>26</v>
      </c>
      <c r="AG6" s="10" t="s">
        <v>27</v>
      </c>
      <c r="AH6" s="10" t="s">
        <v>26</v>
      </c>
      <c r="AI6" s="10" t="s">
        <v>25</v>
      </c>
      <c r="AJ6" s="10" t="s">
        <v>27</v>
      </c>
      <c r="AK6" s="10" t="s">
        <v>28</v>
      </c>
      <c r="AL6" s="10" t="s">
        <v>29</v>
      </c>
      <c r="AM6" s="10" t="s">
        <v>30</v>
      </c>
      <c r="AN6" s="10" t="s">
        <v>31</v>
      </c>
      <c r="AO6" s="10" t="s">
        <v>27</v>
      </c>
      <c r="AP6" s="10" t="s">
        <v>28</v>
      </c>
      <c r="AQ6" s="10" t="s">
        <v>29</v>
      </c>
      <c r="AR6" s="10" t="s">
        <v>30</v>
      </c>
      <c r="AS6" s="10" t="s">
        <v>31</v>
      </c>
      <c r="AT6" s="10" t="s">
        <v>27</v>
      </c>
      <c r="AV6" s="238"/>
    </row>
    <row r="7" spans="2:48" ht="19.5" customHeight="1">
      <c r="B7" s="71">
        <v>1</v>
      </c>
      <c r="C7" s="60">
        <v>1</v>
      </c>
      <c r="E7" s="53" t="s">
        <v>492</v>
      </c>
      <c r="F7" s="53" t="s">
        <v>364</v>
      </c>
      <c r="G7" s="53" t="s">
        <v>493</v>
      </c>
      <c r="H7" s="73" t="s">
        <v>494</v>
      </c>
      <c r="I7" s="53" t="s">
        <v>495</v>
      </c>
      <c r="J7" s="88">
        <v>136</v>
      </c>
      <c r="K7" s="88">
        <v>5</v>
      </c>
      <c r="L7" s="88" t="s">
        <v>496</v>
      </c>
      <c r="M7" s="53" t="s">
        <v>497</v>
      </c>
      <c r="N7" s="91" t="s">
        <v>489</v>
      </c>
      <c r="O7" s="74" t="s">
        <v>498</v>
      </c>
      <c r="P7" s="85" t="s">
        <v>65</v>
      </c>
      <c r="Q7" s="15"/>
      <c r="R7" s="83">
        <v>0.65</v>
      </c>
      <c r="S7" s="84" t="s">
        <v>66</v>
      </c>
      <c r="T7" s="16" t="s">
        <v>67</v>
      </c>
      <c r="U7" s="79">
        <v>43061</v>
      </c>
      <c r="V7" s="80">
        <v>45617</v>
      </c>
      <c r="W7" s="146">
        <v>44887</v>
      </c>
      <c r="X7" s="147">
        <v>45618</v>
      </c>
      <c r="Y7" s="67">
        <f>IF(U7=0,"",DATEDIF(U7,V7+1,"y"))</f>
        <v>7</v>
      </c>
      <c r="Z7" s="54" t="s">
        <v>68</v>
      </c>
      <c r="AA7" s="55" t="s">
        <v>68</v>
      </c>
      <c r="AB7" s="12" t="s">
        <v>68</v>
      </c>
      <c r="AC7" s="3" t="s">
        <v>68</v>
      </c>
      <c r="AD7" s="3" t="s">
        <v>68</v>
      </c>
      <c r="AE7" s="3" t="s">
        <v>68</v>
      </c>
      <c r="AF7" s="3" t="s">
        <v>68</v>
      </c>
      <c r="AG7" s="3">
        <v>1</v>
      </c>
      <c r="AH7" s="3"/>
      <c r="AI7" s="3" t="s">
        <v>68</v>
      </c>
      <c r="AJ7" s="3">
        <v>1</v>
      </c>
      <c r="AK7" s="3" t="s">
        <v>68</v>
      </c>
      <c r="AL7" s="3" t="s">
        <v>68</v>
      </c>
      <c r="AM7" s="3" t="s">
        <v>68</v>
      </c>
      <c r="AN7" s="3" t="s">
        <v>68</v>
      </c>
      <c r="AO7" s="3">
        <v>1</v>
      </c>
      <c r="AP7" s="3" t="s">
        <v>68</v>
      </c>
      <c r="AQ7" s="3" t="s">
        <v>68</v>
      </c>
      <c r="AR7" s="3" t="s">
        <v>68</v>
      </c>
      <c r="AS7" s="3" t="s">
        <v>68</v>
      </c>
      <c r="AT7" s="3">
        <v>1</v>
      </c>
      <c r="AV7" s="63"/>
    </row>
    <row r="8" spans="2:48" ht="19.5" customHeight="1">
      <c r="B8" s="71">
        <v>2</v>
      </c>
      <c r="C8" s="60">
        <v>2</v>
      </c>
      <c r="E8" s="72" t="s">
        <v>492</v>
      </c>
      <c r="F8" s="53" t="s">
        <v>364</v>
      </c>
      <c r="G8" s="53" t="s">
        <v>493</v>
      </c>
      <c r="H8" s="73" t="s">
        <v>494</v>
      </c>
      <c r="I8" s="53" t="s">
        <v>495</v>
      </c>
      <c r="J8" s="88">
        <v>144</v>
      </c>
      <c r="K8" s="88">
        <v>5</v>
      </c>
      <c r="L8" s="88" t="s">
        <v>499</v>
      </c>
      <c r="M8" s="53" t="s">
        <v>500</v>
      </c>
      <c r="N8" s="91" t="s">
        <v>501</v>
      </c>
      <c r="O8" s="74" t="s">
        <v>502</v>
      </c>
      <c r="P8" s="85" t="s">
        <v>503</v>
      </c>
      <c r="Q8" s="14"/>
      <c r="R8" s="83">
        <v>0.65</v>
      </c>
      <c r="S8" s="84" t="s">
        <v>66</v>
      </c>
      <c r="T8" s="16" t="s">
        <v>67</v>
      </c>
      <c r="U8" s="79">
        <v>43438</v>
      </c>
      <c r="V8" s="80">
        <v>45265</v>
      </c>
      <c r="W8" s="81">
        <v>44536</v>
      </c>
      <c r="X8" s="82">
        <v>45266</v>
      </c>
      <c r="Y8" s="67">
        <f t="shared" ref="Y8:Y21" si="0">IF(U8=0,"",DATEDIF(U8,V8+1,"y"))</f>
        <v>5</v>
      </c>
      <c r="Z8" s="54">
        <v>5000</v>
      </c>
      <c r="AA8" s="55">
        <v>17540</v>
      </c>
      <c r="AB8" s="70" t="s">
        <v>68</v>
      </c>
      <c r="AC8" s="3" t="s">
        <v>68</v>
      </c>
      <c r="AD8" s="3">
        <v>1</v>
      </c>
      <c r="AE8" s="3" t="s">
        <v>68</v>
      </c>
      <c r="AF8" s="3" t="s">
        <v>68</v>
      </c>
      <c r="AG8" s="3" t="s">
        <v>68</v>
      </c>
      <c r="AH8" s="3"/>
      <c r="AI8" s="3" t="s">
        <v>68</v>
      </c>
      <c r="AJ8" s="3">
        <v>1</v>
      </c>
      <c r="AK8" s="3" t="s">
        <v>68</v>
      </c>
      <c r="AL8" s="3" t="s">
        <v>68</v>
      </c>
      <c r="AM8" s="3" t="s">
        <v>68</v>
      </c>
      <c r="AN8" s="3" t="s">
        <v>68</v>
      </c>
      <c r="AO8" s="3">
        <v>1</v>
      </c>
      <c r="AP8" s="3" t="s">
        <v>68</v>
      </c>
      <c r="AQ8" s="3" t="s">
        <v>68</v>
      </c>
      <c r="AR8" s="3" t="s">
        <v>68</v>
      </c>
      <c r="AS8" s="3" t="s">
        <v>68</v>
      </c>
      <c r="AT8" s="3">
        <v>1</v>
      </c>
      <c r="AV8" s="63"/>
    </row>
    <row r="9" spans="2:48" ht="19.5" customHeight="1">
      <c r="B9" s="71">
        <v>3</v>
      </c>
      <c r="C9" s="60">
        <v>3</v>
      </c>
      <c r="E9" s="72" t="s">
        <v>492</v>
      </c>
      <c r="F9" s="53" t="s">
        <v>364</v>
      </c>
      <c r="G9" s="53" t="s">
        <v>493</v>
      </c>
      <c r="H9" s="73" t="s">
        <v>494</v>
      </c>
      <c r="I9" s="53" t="s">
        <v>504</v>
      </c>
      <c r="J9" s="88">
        <v>145</v>
      </c>
      <c r="K9" s="88">
        <v>5</v>
      </c>
      <c r="L9" s="88" t="s">
        <v>505</v>
      </c>
      <c r="M9" s="53" t="s">
        <v>368</v>
      </c>
      <c r="N9" s="91" t="s">
        <v>489</v>
      </c>
      <c r="O9" s="74" t="s">
        <v>498</v>
      </c>
      <c r="P9" s="85" t="s">
        <v>65</v>
      </c>
      <c r="Q9" s="14"/>
      <c r="R9" s="83">
        <v>0.65</v>
      </c>
      <c r="S9" s="84" t="s">
        <v>66</v>
      </c>
      <c r="T9" s="16" t="s">
        <v>67</v>
      </c>
      <c r="U9" s="79">
        <v>43447</v>
      </c>
      <c r="V9" s="80">
        <v>45272</v>
      </c>
      <c r="W9" s="81">
        <v>44543</v>
      </c>
      <c r="X9" s="82">
        <v>45273</v>
      </c>
      <c r="Y9" s="67">
        <f t="shared" si="0"/>
        <v>5</v>
      </c>
      <c r="Z9" s="54">
        <v>6600</v>
      </c>
      <c r="AA9" s="55">
        <v>17540</v>
      </c>
      <c r="AB9" s="12" t="s">
        <v>68</v>
      </c>
      <c r="AC9" s="3" t="s">
        <v>68</v>
      </c>
      <c r="AD9" s="3">
        <v>1</v>
      </c>
      <c r="AE9" s="3" t="s">
        <v>68</v>
      </c>
      <c r="AF9" s="3" t="s">
        <v>68</v>
      </c>
      <c r="AG9" s="3" t="s">
        <v>68</v>
      </c>
      <c r="AH9" s="3"/>
      <c r="AI9" s="3" t="s">
        <v>68</v>
      </c>
      <c r="AJ9" s="3">
        <v>1</v>
      </c>
      <c r="AK9" s="3" t="s">
        <v>68</v>
      </c>
      <c r="AL9" s="3" t="s">
        <v>68</v>
      </c>
      <c r="AM9" s="3" t="s">
        <v>68</v>
      </c>
      <c r="AN9" s="3" t="s">
        <v>68</v>
      </c>
      <c r="AO9" s="3">
        <v>1</v>
      </c>
      <c r="AP9" s="3" t="s">
        <v>68</v>
      </c>
      <c r="AQ9" s="3" t="s">
        <v>68</v>
      </c>
      <c r="AR9" s="3" t="s">
        <v>68</v>
      </c>
      <c r="AS9" s="3" t="s">
        <v>68</v>
      </c>
      <c r="AT9" s="3">
        <v>1</v>
      </c>
      <c r="AV9" s="63"/>
    </row>
    <row r="10" spans="2:48" ht="19.5" customHeight="1">
      <c r="B10" s="71">
        <v>4</v>
      </c>
      <c r="C10" s="60">
        <v>4</v>
      </c>
      <c r="E10" s="53" t="s">
        <v>492</v>
      </c>
      <c r="F10" s="53" t="s">
        <v>364</v>
      </c>
      <c r="G10" s="53" t="s">
        <v>493</v>
      </c>
      <c r="H10" s="73" t="s">
        <v>494</v>
      </c>
      <c r="I10" s="53" t="s">
        <v>495</v>
      </c>
      <c r="J10" s="88">
        <v>209</v>
      </c>
      <c r="K10" s="88">
        <v>3</v>
      </c>
      <c r="L10" s="88" t="s">
        <v>506</v>
      </c>
      <c r="M10" s="53" t="s">
        <v>507</v>
      </c>
      <c r="N10" s="91" t="s">
        <v>489</v>
      </c>
      <c r="O10" s="74" t="s">
        <v>508</v>
      </c>
      <c r="P10" s="85" t="s">
        <v>80</v>
      </c>
      <c r="Q10" s="15"/>
      <c r="R10" s="83">
        <v>2.35</v>
      </c>
      <c r="S10" s="84" t="s">
        <v>61</v>
      </c>
      <c r="T10" s="16" t="s">
        <v>62</v>
      </c>
      <c r="U10" s="79">
        <v>41698</v>
      </c>
      <c r="V10" s="80">
        <v>45715</v>
      </c>
      <c r="W10" s="81">
        <v>44255</v>
      </c>
      <c r="X10" s="82">
        <v>44985</v>
      </c>
      <c r="Y10" s="67">
        <f t="shared" si="0"/>
        <v>11</v>
      </c>
      <c r="Z10" s="54" t="s">
        <v>68</v>
      </c>
      <c r="AA10" s="55" t="s">
        <v>68</v>
      </c>
      <c r="AB10" s="12" t="s">
        <v>68</v>
      </c>
      <c r="AC10" s="3" t="s">
        <v>68</v>
      </c>
      <c r="AD10" s="3" t="s">
        <v>68</v>
      </c>
      <c r="AE10" s="3">
        <v>1</v>
      </c>
      <c r="AF10" s="3" t="s">
        <v>68</v>
      </c>
      <c r="AG10" s="3" t="s">
        <v>68</v>
      </c>
      <c r="AH10" s="3"/>
      <c r="AI10" s="3">
        <v>1</v>
      </c>
      <c r="AJ10" s="3" t="s">
        <v>68</v>
      </c>
      <c r="AK10" s="3" t="s">
        <v>68</v>
      </c>
      <c r="AL10" s="3" t="s">
        <v>68</v>
      </c>
      <c r="AM10" s="3">
        <v>1</v>
      </c>
      <c r="AN10" s="3" t="s">
        <v>68</v>
      </c>
      <c r="AO10" s="3" t="s">
        <v>68</v>
      </c>
      <c r="AP10" s="3" t="s">
        <v>68</v>
      </c>
      <c r="AQ10" s="3" t="s">
        <v>68</v>
      </c>
      <c r="AR10" s="3">
        <v>1</v>
      </c>
      <c r="AS10" s="3" t="s">
        <v>68</v>
      </c>
      <c r="AT10" s="3" t="s">
        <v>68</v>
      </c>
      <c r="AV10" s="63"/>
    </row>
    <row r="11" spans="2:48" ht="19.5" customHeight="1">
      <c r="B11" s="71">
        <v>5</v>
      </c>
      <c r="C11" s="60">
        <v>5</v>
      </c>
      <c r="E11" s="53" t="s">
        <v>492</v>
      </c>
      <c r="F11" s="53" t="s">
        <v>364</v>
      </c>
      <c r="G11" s="53" t="s">
        <v>493</v>
      </c>
      <c r="H11" s="73" t="s">
        <v>494</v>
      </c>
      <c r="I11" s="53" t="s">
        <v>495</v>
      </c>
      <c r="J11" s="88">
        <v>210</v>
      </c>
      <c r="K11" s="88">
        <v>3</v>
      </c>
      <c r="L11" s="88" t="s">
        <v>509</v>
      </c>
      <c r="M11" s="53" t="s">
        <v>510</v>
      </c>
      <c r="N11" s="91" t="s">
        <v>511</v>
      </c>
      <c r="O11" s="74" t="s">
        <v>512</v>
      </c>
      <c r="P11" s="85" t="s">
        <v>513</v>
      </c>
      <c r="Q11" s="14"/>
      <c r="R11" s="83">
        <v>1.99</v>
      </c>
      <c r="S11" s="84" t="s">
        <v>71</v>
      </c>
      <c r="T11" s="16" t="s">
        <v>62</v>
      </c>
      <c r="U11" s="79">
        <v>41717</v>
      </c>
      <c r="V11" s="80">
        <v>45734</v>
      </c>
      <c r="W11" s="81">
        <v>44305</v>
      </c>
      <c r="X11" s="82">
        <v>45035</v>
      </c>
      <c r="Y11" s="67">
        <f t="shared" si="0"/>
        <v>11</v>
      </c>
      <c r="Z11" s="54" t="s">
        <v>68</v>
      </c>
      <c r="AA11" s="55" t="s">
        <v>68</v>
      </c>
      <c r="AB11" s="12" t="s">
        <v>68</v>
      </c>
      <c r="AC11" s="3" t="s">
        <v>68</v>
      </c>
      <c r="AD11" s="3" t="s">
        <v>68</v>
      </c>
      <c r="AE11" s="3">
        <v>1</v>
      </c>
      <c r="AF11" s="3" t="s">
        <v>68</v>
      </c>
      <c r="AG11" s="3" t="s">
        <v>68</v>
      </c>
      <c r="AH11" s="3"/>
      <c r="AI11" s="3">
        <v>1</v>
      </c>
      <c r="AJ11" s="3" t="s">
        <v>68</v>
      </c>
      <c r="AK11" s="3" t="s">
        <v>68</v>
      </c>
      <c r="AL11" s="3">
        <v>1</v>
      </c>
      <c r="AM11" s="3" t="s">
        <v>68</v>
      </c>
      <c r="AN11" s="3" t="s">
        <v>68</v>
      </c>
      <c r="AO11" s="3" t="s">
        <v>68</v>
      </c>
      <c r="AP11" s="3" t="s">
        <v>68</v>
      </c>
      <c r="AQ11" s="3">
        <v>1</v>
      </c>
      <c r="AR11" s="3" t="s">
        <v>68</v>
      </c>
      <c r="AS11" s="3" t="s">
        <v>68</v>
      </c>
      <c r="AT11" s="3" t="s">
        <v>68</v>
      </c>
      <c r="AV11" s="63"/>
    </row>
    <row r="12" spans="2:48" ht="19.5" customHeight="1">
      <c r="B12" s="71">
        <v>6</v>
      </c>
      <c r="C12" s="60">
        <v>6</v>
      </c>
      <c r="E12" s="53" t="s">
        <v>492</v>
      </c>
      <c r="F12" s="53" t="s">
        <v>364</v>
      </c>
      <c r="G12" s="53" t="s">
        <v>493</v>
      </c>
      <c r="H12" s="73" t="s">
        <v>494</v>
      </c>
      <c r="I12" s="53" t="s">
        <v>514</v>
      </c>
      <c r="J12" s="88">
        <v>219</v>
      </c>
      <c r="K12" s="88">
        <v>3</v>
      </c>
      <c r="L12" s="88" t="s">
        <v>515</v>
      </c>
      <c r="M12" s="53" t="s">
        <v>516</v>
      </c>
      <c r="N12" s="91" t="s">
        <v>517</v>
      </c>
      <c r="O12" s="74" t="s">
        <v>372</v>
      </c>
      <c r="P12" s="86" t="s">
        <v>518</v>
      </c>
      <c r="Q12" s="14"/>
      <c r="R12" s="83">
        <v>1.99</v>
      </c>
      <c r="S12" s="84" t="s">
        <v>71</v>
      </c>
      <c r="T12" s="16" t="s">
        <v>62</v>
      </c>
      <c r="U12" s="79">
        <v>42080</v>
      </c>
      <c r="V12" s="80">
        <v>45367</v>
      </c>
      <c r="W12" s="81">
        <v>44668</v>
      </c>
      <c r="X12" s="82">
        <v>45399</v>
      </c>
      <c r="Y12" s="67">
        <f t="shared" si="0"/>
        <v>9</v>
      </c>
      <c r="Z12" s="54">
        <v>24600</v>
      </c>
      <c r="AA12" s="55">
        <v>17650</v>
      </c>
      <c r="AB12" s="12">
        <v>1</v>
      </c>
      <c r="AC12" s="3" t="s">
        <v>68</v>
      </c>
      <c r="AD12" s="3" t="s">
        <v>68</v>
      </c>
      <c r="AE12" s="69" t="s">
        <v>68</v>
      </c>
      <c r="AF12" s="69" t="s">
        <v>68</v>
      </c>
      <c r="AG12" s="69" t="s">
        <v>68</v>
      </c>
      <c r="AH12" s="69"/>
      <c r="AI12" s="3">
        <v>1</v>
      </c>
      <c r="AJ12" s="3" t="s">
        <v>68</v>
      </c>
      <c r="AK12" s="3" t="s">
        <v>68</v>
      </c>
      <c r="AL12" s="3">
        <v>1</v>
      </c>
      <c r="AM12" s="3" t="s">
        <v>68</v>
      </c>
      <c r="AN12" s="3" t="s">
        <v>68</v>
      </c>
      <c r="AO12" s="3" t="s">
        <v>68</v>
      </c>
      <c r="AP12" s="3" t="s">
        <v>68</v>
      </c>
      <c r="AQ12" s="3">
        <v>1</v>
      </c>
      <c r="AR12" s="3" t="s">
        <v>68</v>
      </c>
      <c r="AS12" s="3" t="s">
        <v>68</v>
      </c>
      <c r="AT12" s="3" t="s">
        <v>68</v>
      </c>
      <c r="AV12" s="63"/>
    </row>
    <row r="13" spans="2:48" ht="19.5" customHeight="1">
      <c r="B13" s="71">
        <v>7</v>
      </c>
      <c r="C13" s="60">
        <v>7</v>
      </c>
      <c r="E13" s="53" t="s">
        <v>492</v>
      </c>
      <c r="F13" s="53" t="s">
        <v>364</v>
      </c>
      <c r="G13" s="53" t="s">
        <v>493</v>
      </c>
      <c r="H13" s="73" t="s">
        <v>494</v>
      </c>
      <c r="I13" s="53" t="s">
        <v>519</v>
      </c>
      <c r="J13" s="88">
        <v>224</v>
      </c>
      <c r="K13" s="88">
        <v>3</v>
      </c>
      <c r="L13" s="88" t="s">
        <v>520</v>
      </c>
      <c r="M13" s="53" t="s">
        <v>521</v>
      </c>
      <c r="N13" s="91" t="s">
        <v>517</v>
      </c>
      <c r="O13" s="74" t="s">
        <v>372</v>
      </c>
      <c r="P13" s="86" t="s">
        <v>518</v>
      </c>
      <c r="Q13" s="15"/>
      <c r="R13" s="83">
        <v>1.99</v>
      </c>
      <c r="S13" s="84" t="s">
        <v>71</v>
      </c>
      <c r="T13" s="16" t="s">
        <v>62</v>
      </c>
      <c r="U13" s="79">
        <v>42080</v>
      </c>
      <c r="V13" s="80">
        <v>45367</v>
      </c>
      <c r="W13" s="81">
        <v>44668</v>
      </c>
      <c r="X13" s="82">
        <v>45399</v>
      </c>
      <c r="Y13" s="67">
        <f t="shared" si="0"/>
        <v>9</v>
      </c>
      <c r="Z13" s="54">
        <v>24600</v>
      </c>
      <c r="AA13" s="55">
        <v>17650</v>
      </c>
      <c r="AB13" s="12">
        <v>1</v>
      </c>
      <c r="AC13" s="3" t="s">
        <v>68</v>
      </c>
      <c r="AD13" s="3" t="s">
        <v>68</v>
      </c>
      <c r="AE13" s="3" t="s">
        <v>68</v>
      </c>
      <c r="AF13" s="3" t="s">
        <v>68</v>
      </c>
      <c r="AG13" s="3" t="s">
        <v>68</v>
      </c>
      <c r="AH13" s="3"/>
      <c r="AI13" s="3">
        <v>1</v>
      </c>
      <c r="AJ13" s="3" t="s">
        <v>68</v>
      </c>
      <c r="AK13" s="3" t="s">
        <v>68</v>
      </c>
      <c r="AL13" s="3">
        <v>1</v>
      </c>
      <c r="AM13" s="3" t="s">
        <v>68</v>
      </c>
      <c r="AN13" s="3" t="s">
        <v>68</v>
      </c>
      <c r="AO13" s="3" t="s">
        <v>68</v>
      </c>
      <c r="AP13" s="3" t="s">
        <v>68</v>
      </c>
      <c r="AQ13" s="3">
        <v>1</v>
      </c>
      <c r="AR13" s="3" t="s">
        <v>68</v>
      </c>
      <c r="AS13" s="3" t="s">
        <v>68</v>
      </c>
      <c r="AT13" s="3" t="s">
        <v>68</v>
      </c>
      <c r="AV13" s="63"/>
    </row>
    <row r="14" spans="2:48" ht="19.5" customHeight="1">
      <c r="B14" s="71">
        <v>8</v>
      </c>
      <c r="C14" s="60">
        <v>8</v>
      </c>
      <c r="E14" s="53" t="s">
        <v>492</v>
      </c>
      <c r="F14" s="53" t="s">
        <v>364</v>
      </c>
      <c r="G14" s="53" t="s">
        <v>493</v>
      </c>
      <c r="H14" s="73" t="s">
        <v>494</v>
      </c>
      <c r="I14" s="53" t="s">
        <v>367</v>
      </c>
      <c r="J14" s="88">
        <v>234</v>
      </c>
      <c r="K14" s="88">
        <v>3</v>
      </c>
      <c r="L14" s="88" t="s">
        <v>522</v>
      </c>
      <c r="M14" s="53" t="s">
        <v>523</v>
      </c>
      <c r="N14" s="91" t="s">
        <v>524</v>
      </c>
      <c r="O14" s="74" t="s">
        <v>525</v>
      </c>
      <c r="P14" s="85" t="s">
        <v>526</v>
      </c>
      <c r="Q14" s="14"/>
      <c r="R14" s="83">
        <v>1.79</v>
      </c>
      <c r="S14" s="84" t="s">
        <v>71</v>
      </c>
      <c r="T14" s="16" t="s">
        <v>62</v>
      </c>
      <c r="U14" s="79">
        <v>42809</v>
      </c>
      <c r="V14" s="80">
        <v>45365</v>
      </c>
      <c r="W14" s="81">
        <v>44666</v>
      </c>
      <c r="X14" s="82">
        <v>45397</v>
      </c>
      <c r="Y14" s="67">
        <f t="shared" si="0"/>
        <v>7</v>
      </c>
      <c r="Z14" s="54">
        <v>24600</v>
      </c>
      <c r="AA14" s="55">
        <v>17650</v>
      </c>
      <c r="AB14" s="12">
        <v>1</v>
      </c>
      <c r="AC14" s="3" t="s">
        <v>68</v>
      </c>
      <c r="AD14" s="3" t="s">
        <v>68</v>
      </c>
      <c r="AE14" s="3" t="s">
        <v>68</v>
      </c>
      <c r="AF14" s="3" t="s">
        <v>68</v>
      </c>
      <c r="AG14" s="3" t="s">
        <v>68</v>
      </c>
      <c r="AH14" s="3"/>
      <c r="AI14" s="3">
        <v>1</v>
      </c>
      <c r="AJ14" s="3" t="s">
        <v>68</v>
      </c>
      <c r="AK14" s="3" t="s">
        <v>68</v>
      </c>
      <c r="AL14" s="3">
        <v>1</v>
      </c>
      <c r="AM14" s="3" t="s">
        <v>68</v>
      </c>
      <c r="AN14" s="3" t="s">
        <v>68</v>
      </c>
      <c r="AO14" s="3" t="s">
        <v>68</v>
      </c>
      <c r="AP14" s="3" t="s">
        <v>68</v>
      </c>
      <c r="AQ14" s="3">
        <v>1</v>
      </c>
      <c r="AR14" s="3" t="s">
        <v>68</v>
      </c>
      <c r="AS14" s="3" t="s">
        <v>68</v>
      </c>
      <c r="AT14" s="3" t="s">
        <v>68</v>
      </c>
      <c r="AV14" s="63"/>
    </row>
    <row r="15" spans="2:48" ht="19.5" customHeight="1">
      <c r="B15" s="71">
        <v>9</v>
      </c>
      <c r="C15" s="60">
        <v>9</v>
      </c>
      <c r="E15" s="53" t="s">
        <v>492</v>
      </c>
      <c r="F15" s="53" t="s">
        <v>364</v>
      </c>
      <c r="G15" s="53" t="s">
        <v>493</v>
      </c>
      <c r="H15" s="73" t="s">
        <v>494</v>
      </c>
      <c r="I15" s="53" t="s">
        <v>527</v>
      </c>
      <c r="J15" s="88">
        <v>253</v>
      </c>
      <c r="K15" s="88">
        <v>3</v>
      </c>
      <c r="L15" s="88" t="s">
        <v>528</v>
      </c>
      <c r="M15" s="53" t="s">
        <v>529</v>
      </c>
      <c r="N15" s="91" t="s">
        <v>511</v>
      </c>
      <c r="O15" s="74" t="s">
        <v>512</v>
      </c>
      <c r="P15" s="85" t="s">
        <v>144</v>
      </c>
      <c r="Q15" s="14"/>
      <c r="R15" s="83">
        <v>1.99</v>
      </c>
      <c r="S15" s="84" t="s">
        <v>71</v>
      </c>
      <c r="T15" s="16" t="s">
        <v>62</v>
      </c>
      <c r="U15" s="79">
        <v>42755</v>
      </c>
      <c r="V15" s="80">
        <v>45311</v>
      </c>
      <c r="W15" s="81">
        <v>44612</v>
      </c>
      <c r="X15" s="82">
        <v>45342</v>
      </c>
      <c r="Y15" s="67">
        <f t="shared" si="0"/>
        <v>7</v>
      </c>
      <c r="Z15" s="54">
        <v>24600</v>
      </c>
      <c r="AA15" s="55">
        <v>17650</v>
      </c>
      <c r="AB15" s="12">
        <v>1</v>
      </c>
      <c r="AC15" s="3" t="s">
        <v>68</v>
      </c>
      <c r="AD15" s="3" t="s">
        <v>68</v>
      </c>
      <c r="AE15" s="3" t="s">
        <v>68</v>
      </c>
      <c r="AF15" s="3" t="s">
        <v>68</v>
      </c>
      <c r="AG15" s="3" t="s">
        <v>68</v>
      </c>
      <c r="AH15" s="3"/>
      <c r="AI15" s="3">
        <v>1</v>
      </c>
      <c r="AJ15" s="3" t="s">
        <v>68</v>
      </c>
      <c r="AK15" s="3" t="s">
        <v>68</v>
      </c>
      <c r="AL15" s="3">
        <v>1</v>
      </c>
      <c r="AM15" s="3" t="s">
        <v>68</v>
      </c>
      <c r="AN15" s="3" t="s">
        <v>68</v>
      </c>
      <c r="AO15" s="3" t="s">
        <v>68</v>
      </c>
      <c r="AP15" s="3" t="s">
        <v>68</v>
      </c>
      <c r="AQ15" s="3">
        <v>1</v>
      </c>
      <c r="AR15" s="3" t="s">
        <v>68</v>
      </c>
      <c r="AS15" s="3" t="s">
        <v>68</v>
      </c>
      <c r="AT15" s="3" t="s">
        <v>68</v>
      </c>
      <c r="AV15" s="63"/>
    </row>
    <row r="16" spans="2:48" ht="19.5" customHeight="1">
      <c r="B16" s="71">
        <v>10</v>
      </c>
      <c r="C16" s="60">
        <v>10</v>
      </c>
      <c r="E16" s="53" t="s">
        <v>492</v>
      </c>
      <c r="F16" s="53" t="s">
        <v>364</v>
      </c>
      <c r="G16" s="53" t="s">
        <v>493</v>
      </c>
      <c r="H16" s="73" t="s">
        <v>494</v>
      </c>
      <c r="I16" s="53" t="s">
        <v>365</v>
      </c>
      <c r="J16" s="88">
        <v>284</v>
      </c>
      <c r="K16" s="88">
        <v>3</v>
      </c>
      <c r="L16" s="88" t="s">
        <v>530</v>
      </c>
      <c r="M16" s="53" t="s">
        <v>390</v>
      </c>
      <c r="N16" s="91" t="s">
        <v>517</v>
      </c>
      <c r="O16" s="74" t="s">
        <v>372</v>
      </c>
      <c r="P16" s="85" t="s">
        <v>518</v>
      </c>
      <c r="Q16" s="15"/>
      <c r="R16" s="83">
        <v>1.99</v>
      </c>
      <c r="S16" s="84" t="s">
        <v>61</v>
      </c>
      <c r="T16" s="16" t="s">
        <v>62</v>
      </c>
      <c r="U16" s="79">
        <v>43888</v>
      </c>
      <c r="V16" s="80">
        <v>45714</v>
      </c>
      <c r="W16" s="146">
        <v>45012</v>
      </c>
      <c r="X16" s="147">
        <v>45743</v>
      </c>
      <c r="Y16" s="67">
        <f t="shared" si="0"/>
        <v>5</v>
      </c>
      <c r="Z16" s="54" t="s">
        <v>68</v>
      </c>
      <c r="AA16" s="55" t="s">
        <v>68</v>
      </c>
      <c r="AB16" s="12" t="s">
        <v>68</v>
      </c>
      <c r="AC16" s="3" t="s">
        <v>68</v>
      </c>
      <c r="AD16" s="3" t="s">
        <v>68</v>
      </c>
      <c r="AE16" s="3">
        <v>1</v>
      </c>
      <c r="AF16" s="3" t="s">
        <v>68</v>
      </c>
      <c r="AG16" s="3" t="s">
        <v>68</v>
      </c>
      <c r="AH16" s="3"/>
      <c r="AI16" s="3">
        <v>1</v>
      </c>
      <c r="AJ16" s="3" t="s">
        <v>68</v>
      </c>
      <c r="AK16" s="3" t="s">
        <v>68</v>
      </c>
      <c r="AL16" s="3">
        <v>1</v>
      </c>
      <c r="AM16" s="3" t="s">
        <v>68</v>
      </c>
      <c r="AN16" s="3" t="s">
        <v>68</v>
      </c>
      <c r="AO16" s="3" t="s">
        <v>68</v>
      </c>
      <c r="AP16" s="3" t="s">
        <v>68</v>
      </c>
      <c r="AQ16" s="3">
        <v>1</v>
      </c>
      <c r="AR16" s="3" t="s">
        <v>68</v>
      </c>
      <c r="AS16" s="3" t="s">
        <v>68</v>
      </c>
      <c r="AT16" s="3" t="s">
        <v>68</v>
      </c>
      <c r="AV16" s="63"/>
    </row>
    <row r="17" spans="2:48" ht="19.5" customHeight="1">
      <c r="B17" s="71">
        <v>11</v>
      </c>
      <c r="C17" s="60">
        <v>11</v>
      </c>
      <c r="E17" s="53" t="s">
        <v>492</v>
      </c>
      <c r="F17" s="53" t="s">
        <v>364</v>
      </c>
      <c r="G17" s="53" t="s">
        <v>493</v>
      </c>
      <c r="H17" s="73" t="s">
        <v>494</v>
      </c>
      <c r="I17" s="53" t="s">
        <v>495</v>
      </c>
      <c r="J17" s="88">
        <v>285</v>
      </c>
      <c r="K17" s="88">
        <v>3</v>
      </c>
      <c r="L17" s="88" t="s">
        <v>531</v>
      </c>
      <c r="M17" s="53" t="s">
        <v>391</v>
      </c>
      <c r="N17" s="91" t="s">
        <v>517</v>
      </c>
      <c r="O17" s="74" t="s">
        <v>372</v>
      </c>
      <c r="P17" s="85" t="s">
        <v>518</v>
      </c>
      <c r="Q17" s="14"/>
      <c r="R17" s="83">
        <v>1.99</v>
      </c>
      <c r="S17" s="84" t="s">
        <v>61</v>
      </c>
      <c r="T17" s="16" t="s">
        <v>62</v>
      </c>
      <c r="U17" s="79">
        <v>43888</v>
      </c>
      <c r="V17" s="80">
        <v>45714</v>
      </c>
      <c r="W17" s="146">
        <v>45012</v>
      </c>
      <c r="X17" s="147">
        <v>45743</v>
      </c>
      <c r="Y17" s="67">
        <f t="shared" si="0"/>
        <v>5</v>
      </c>
      <c r="Z17" s="54" t="s">
        <v>68</v>
      </c>
      <c r="AA17" s="55" t="s">
        <v>68</v>
      </c>
      <c r="AB17" s="12" t="s">
        <v>68</v>
      </c>
      <c r="AC17" s="3" t="s">
        <v>68</v>
      </c>
      <c r="AD17" s="3" t="s">
        <v>68</v>
      </c>
      <c r="AE17" s="3">
        <v>1</v>
      </c>
      <c r="AF17" s="3" t="s">
        <v>68</v>
      </c>
      <c r="AG17" s="3" t="s">
        <v>68</v>
      </c>
      <c r="AH17" s="3"/>
      <c r="AI17" s="3">
        <v>1</v>
      </c>
      <c r="AJ17" s="3" t="s">
        <v>68</v>
      </c>
      <c r="AK17" s="3" t="s">
        <v>68</v>
      </c>
      <c r="AL17" s="3">
        <v>1</v>
      </c>
      <c r="AM17" s="3" t="s">
        <v>68</v>
      </c>
      <c r="AN17" s="3" t="s">
        <v>68</v>
      </c>
      <c r="AO17" s="3" t="s">
        <v>68</v>
      </c>
      <c r="AP17" s="3" t="s">
        <v>68</v>
      </c>
      <c r="AQ17" s="3">
        <v>1</v>
      </c>
      <c r="AR17" s="3" t="s">
        <v>68</v>
      </c>
      <c r="AS17" s="3" t="s">
        <v>68</v>
      </c>
      <c r="AT17" s="3" t="s">
        <v>68</v>
      </c>
      <c r="AV17" s="63"/>
    </row>
    <row r="18" spans="2:48" ht="19.5" customHeight="1">
      <c r="B18" s="71">
        <v>12</v>
      </c>
      <c r="C18" s="60">
        <v>12</v>
      </c>
      <c r="E18" s="53" t="s">
        <v>492</v>
      </c>
      <c r="F18" s="53" t="s">
        <v>364</v>
      </c>
      <c r="G18" s="53" t="s">
        <v>493</v>
      </c>
      <c r="H18" s="73" t="s">
        <v>494</v>
      </c>
      <c r="I18" s="53" t="s">
        <v>495</v>
      </c>
      <c r="J18" s="88">
        <v>294</v>
      </c>
      <c r="K18" s="88">
        <v>3</v>
      </c>
      <c r="L18" s="88" t="s">
        <v>532</v>
      </c>
      <c r="M18" s="53" t="s">
        <v>392</v>
      </c>
      <c r="N18" s="91" t="s">
        <v>517</v>
      </c>
      <c r="O18" s="74" t="s">
        <v>372</v>
      </c>
      <c r="P18" s="85" t="s">
        <v>518</v>
      </c>
      <c r="Q18" s="14"/>
      <c r="R18" s="83">
        <v>1.99</v>
      </c>
      <c r="S18" s="84" t="s">
        <v>61</v>
      </c>
      <c r="T18" s="16" t="s">
        <v>62</v>
      </c>
      <c r="U18" s="79">
        <v>43888</v>
      </c>
      <c r="V18" s="80">
        <v>45714</v>
      </c>
      <c r="W18" s="146">
        <v>45012</v>
      </c>
      <c r="X18" s="147">
        <v>45743</v>
      </c>
      <c r="Y18" s="67">
        <f t="shared" si="0"/>
        <v>5</v>
      </c>
      <c r="Z18" s="54" t="s">
        <v>68</v>
      </c>
      <c r="AA18" s="55" t="s">
        <v>68</v>
      </c>
      <c r="AB18" s="12" t="s">
        <v>68</v>
      </c>
      <c r="AC18" s="3" t="s">
        <v>68</v>
      </c>
      <c r="AD18" s="3" t="s">
        <v>68</v>
      </c>
      <c r="AE18" s="3">
        <v>1</v>
      </c>
      <c r="AF18" s="3" t="s">
        <v>68</v>
      </c>
      <c r="AG18" s="3" t="s">
        <v>68</v>
      </c>
      <c r="AH18" s="3"/>
      <c r="AI18" s="3">
        <v>1</v>
      </c>
      <c r="AJ18" s="3" t="s">
        <v>68</v>
      </c>
      <c r="AK18" s="3" t="s">
        <v>68</v>
      </c>
      <c r="AL18" s="3">
        <v>1</v>
      </c>
      <c r="AM18" s="3" t="s">
        <v>68</v>
      </c>
      <c r="AN18" s="3" t="s">
        <v>68</v>
      </c>
      <c r="AO18" s="3" t="s">
        <v>68</v>
      </c>
      <c r="AP18" s="3" t="s">
        <v>68</v>
      </c>
      <c r="AQ18" s="3">
        <v>1</v>
      </c>
      <c r="AR18" s="3" t="s">
        <v>68</v>
      </c>
      <c r="AS18" s="3" t="s">
        <v>68</v>
      </c>
      <c r="AT18" s="3" t="s">
        <v>68</v>
      </c>
      <c r="AV18" s="63"/>
    </row>
    <row r="19" spans="2:48" ht="19.5" customHeight="1">
      <c r="B19" s="71">
        <v>13</v>
      </c>
      <c r="C19" s="60">
        <v>13</v>
      </c>
      <c r="E19" s="53" t="s">
        <v>492</v>
      </c>
      <c r="F19" s="53" t="s">
        <v>364</v>
      </c>
      <c r="G19" s="53" t="s">
        <v>493</v>
      </c>
      <c r="H19" s="73" t="s">
        <v>494</v>
      </c>
      <c r="I19" s="53" t="s">
        <v>533</v>
      </c>
      <c r="J19" s="88">
        <v>312</v>
      </c>
      <c r="K19" s="88">
        <v>5</v>
      </c>
      <c r="L19" s="89" t="s">
        <v>534</v>
      </c>
      <c r="M19" s="75" t="s">
        <v>535</v>
      </c>
      <c r="N19" s="91" t="s">
        <v>524</v>
      </c>
      <c r="O19" s="74" t="s">
        <v>525</v>
      </c>
      <c r="P19" s="85" t="s">
        <v>399</v>
      </c>
      <c r="Q19" s="15"/>
      <c r="R19" s="83">
        <v>1.79</v>
      </c>
      <c r="S19" s="84" t="s">
        <v>71</v>
      </c>
      <c r="T19" s="16" t="s">
        <v>62</v>
      </c>
      <c r="U19" s="79">
        <v>44273</v>
      </c>
      <c r="V19" s="80">
        <v>45368</v>
      </c>
      <c r="W19" s="81">
        <v>44273</v>
      </c>
      <c r="X19" s="82">
        <v>45400</v>
      </c>
      <c r="Y19" s="67">
        <f t="shared" si="0"/>
        <v>3</v>
      </c>
      <c r="Z19" s="54">
        <v>24600</v>
      </c>
      <c r="AA19" s="55">
        <v>17650</v>
      </c>
      <c r="AB19" s="12">
        <v>1</v>
      </c>
      <c r="AC19" s="3" t="s">
        <v>68</v>
      </c>
      <c r="AD19" s="3" t="s">
        <v>68</v>
      </c>
      <c r="AE19" s="3" t="s">
        <v>68</v>
      </c>
      <c r="AF19" s="3" t="s">
        <v>68</v>
      </c>
      <c r="AG19" s="3" t="s">
        <v>68</v>
      </c>
      <c r="AH19" s="3"/>
      <c r="AI19" s="3">
        <v>1</v>
      </c>
      <c r="AJ19" s="3" t="s">
        <v>68</v>
      </c>
      <c r="AK19" s="3" t="s">
        <v>68</v>
      </c>
      <c r="AL19" s="3">
        <v>1</v>
      </c>
      <c r="AM19" s="3" t="s">
        <v>68</v>
      </c>
      <c r="AN19" s="3" t="s">
        <v>68</v>
      </c>
      <c r="AO19" s="3" t="s">
        <v>68</v>
      </c>
      <c r="AP19" s="3" t="s">
        <v>68</v>
      </c>
      <c r="AQ19" s="3">
        <v>1</v>
      </c>
      <c r="AR19" s="3" t="s">
        <v>68</v>
      </c>
      <c r="AS19" s="3" t="s">
        <v>68</v>
      </c>
      <c r="AT19" s="3" t="s">
        <v>68</v>
      </c>
      <c r="AV19" s="63"/>
    </row>
    <row r="20" spans="2:48" ht="19.5" customHeight="1">
      <c r="B20" s="71">
        <v>14</v>
      </c>
      <c r="C20" s="60">
        <v>14</v>
      </c>
      <c r="E20" s="53" t="s">
        <v>492</v>
      </c>
      <c r="F20" s="53" t="s">
        <v>364</v>
      </c>
      <c r="G20" s="53" t="s">
        <v>493</v>
      </c>
      <c r="H20" s="73" t="s">
        <v>494</v>
      </c>
      <c r="I20" s="53" t="s">
        <v>366</v>
      </c>
      <c r="J20" s="88">
        <v>313</v>
      </c>
      <c r="K20" s="88">
        <v>5</v>
      </c>
      <c r="L20" s="90" t="s">
        <v>536</v>
      </c>
      <c r="M20" s="76" t="s">
        <v>537</v>
      </c>
      <c r="N20" s="91" t="s">
        <v>489</v>
      </c>
      <c r="O20" s="77" t="s">
        <v>538</v>
      </c>
      <c r="P20" s="87" t="s">
        <v>539</v>
      </c>
      <c r="Q20" s="14"/>
      <c r="R20" s="83">
        <v>0.99</v>
      </c>
      <c r="S20" s="84" t="s">
        <v>491</v>
      </c>
      <c r="T20" s="16" t="s">
        <v>94</v>
      </c>
      <c r="U20" s="79">
        <v>44630</v>
      </c>
      <c r="V20" s="80">
        <v>45725</v>
      </c>
      <c r="W20" s="81">
        <v>44629</v>
      </c>
      <c r="X20" s="82">
        <v>45756</v>
      </c>
      <c r="Y20" s="67">
        <f t="shared" si="0"/>
        <v>3</v>
      </c>
      <c r="Z20" s="54" t="s">
        <v>68</v>
      </c>
      <c r="AA20" s="55" t="s">
        <v>68</v>
      </c>
      <c r="AB20" s="12" t="s">
        <v>68</v>
      </c>
      <c r="AC20" s="3" t="s">
        <v>68</v>
      </c>
      <c r="AD20" s="3" t="s">
        <v>68</v>
      </c>
      <c r="AE20" s="3">
        <v>1</v>
      </c>
      <c r="AF20" s="3" t="s">
        <v>68</v>
      </c>
      <c r="AG20" s="3" t="s">
        <v>68</v>
      </c>
      <c r="AH20" s="3"/>
      <c r="AI20" s="3">
        <v>1</v>
      </c>
      <c r="AJ20" s="3" t="s">
        <v>68</v>
      </c>
      <c r="AK20" s="3">
        <v>1</v>
      </c>
      <c r="AL20" s="3" t="s">
        <v>68</v>
      </c>
      <c r="AM20" s="3" t="s">
        <v>68</v>
      </c>
      <c r="AN20" s="3" t="s">
        <v>68</v>
      </c>
      <c r="AO20" s="3" t="s">
        <v>68</v>
      </c>
      <c r="AP20" s="3">
        <v>1</v>
      </c>
      <c r="AQ20" s="3" t="s">
        <v>68</v>
      </c>
      <c r="AR20" s="3" t="s">
        <v>68</v>
      </c>
      <c r="AS20" s="3" t="s">
        <v>68</v>
      </c>
      <c r="AT20" s="3" t="s">
        <v>68</v>
      </c>
      <c r="AV20" s="63"/>
    </row>
    <row r="21" spans="2:48" ht="19.5" customHeight="1">
      <c r="B21" s="115">
        <v>15</v>
      </c>
      <c r="C21" s="116">
        <v>15</v>
      </c>
      <c r="E21" s="93" t="s">
        <v>492</v>
      </c>
      <c r="F21" s="53" t="s">
        <v>364</v>
      </c>
      <c r="G21" s="94" t="s">
        <v>493</v>
      </c>
      <c r="H21" s="95" t="s">
        <v>494</v>
      </c>
      <c r="I21" s="94" t="s">
        <v>495</v>
      </c>
      <c r="J21" s="96">
        <v>336</v>
      </c>
      <c r="K21" s="96">
        <v>3</v>
      </c>
      <c r="L21" s="96" t="s">
        <v>540</v>
      </c>
      <c r="M21" s="94" t="s">
        <v>541</v>
      </c>
      <c r="N21" s="97" t="s">
        <v>511</v>
      </c>
      <c r="O21" s="98" t="s">
        <v>512</v>
      </c>
      <c r="P21" s="99" t="s">
        <v>542</v>
      </c>
      <c r="Q21" s="100"/>
      <c r="R21" s="101">
        <v>1.99</v>
      </c>
      <c r="S21" s="102" t="s">
        <v>61</v>
      </c>
      <c r="T21" s="103" t="s">
        <v>62</v>
      </c>
      <c r="U21" s="104">
        <v>44988</v>
      </c>
      <c r="V21" s="105">
        <v>46083</v>
      </c>
      <c r="W21" s="106">
        <v>44988</v>
      </c>
      <c r="X21" s="107">
        <v>46115</v>
      </c>
      <c r="Y21" s="108">
        <f t="shared" si="0"/>
        <v>3</v>
      </c>
      <c r="Z21" s="109" t="s">
        <v>68</v>
      </c>
      <c r="AA21" s="110" t="s">
        <v>68</v>
      </c>
      <c r="AB21" s="111" t="s">
        <v>68</v>
      </c>
      <c r="AC21" s="112" t="s">
        <v>68</v>
      </c>
      <c r="AD21" s="112" t="s">
        <v>68</v>
      </c>
      <c r="AE21" s="112">
        <v>1</v>
      </c>
      <c r="AF21" s="112" t="s">
        <v>68</v>
      </c>
      <c r="AG21" s="112" t="s">
        <v>68</v>
      </c>
      <c r="AH21" s="112"/>
      <c r="AI21" s="112">
        <v>1</v>
      </c>
      <c r="AJ21" s="112" t="s">
        <v>68</v>
      </c>
      <c r="AK21" s="112" t="s">
        <v>68</v>
      </c>
      <c r="AL21" s="112">
        <v>1</v>
      </c>
      <c r="AM21" s="112" t="s">
        <v>68</v>
      </c>
      <c r="AN21" s="112" t="s">
        <v>68</v>
      </c>
      <c r="AO21" s="112" t="s">
        <v>68</v>
      </c>
      <c r="AP21" s="112" t="s">
        <v>68</v>
      </c>
      <c r="AQ21" s="112">
        <v>1</v>
      </c>
      <c r="AR21" s="112" t="s">
        <v>68</v>
      </c>
      <c r="AS21" s="112" t="s">
        <v>68</v>
      </c>
      <c r="AT21" s="112" t="s">
        <v>68</v>
      </c>
      <c r="AU21" s="113"/>
      <c r="AV21" s="114" t="s">
        <v>544</v>
      </c>
    </row>
    <row r="22" spans="2:48" ht="19.5" customHeight="1">
      <c r="B22" s="3"/>
      <c r="C22" s="60"/>
      <c r="E22" s="11"/>
      <c r="F22" s="13"/>
      <c r="G22" s="51"/>
      <c r="H22" s="13"/>
      <c r="I22" s="13"/>
      <c r="J22" s="13"/>
      <c r="K22" s="13"/>
      <c r="L22" s="13"/>
      <c r="M22" s="13"/>
      <c r="N22" s="14"/>
      <c r="O22" s="15"/>
      <c r="P22" s="15"/>
      <c r="Q22" s="14"/>
      <c r="R22" s="16"/>
      <c r="S22" s="16"/>
      <c r="T22" s="16"/>
      <c r="U22" s="17"/>
      <c r="V22" s="22"/>
      <c r="W22" s="23"/>
      <c r="X22" s="24"/>
      <c r="Y22" s="67"/>
      <c r="Z22" s="54"/>
      <c r="AA22" s="55"/>
      <c r="AB22" s="1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V22" s="63"/>
    </row>
    <row r="23" spans="2:48" ht="19.5" customHeight="1"/>
    <row r="24" spans="2:48" ht="19.5" customHeight="1">
      <c r="J24" s="18"/>
      <c r="K24" s="18"/>
      <c r="O24" s="19">
        <f>SUBTOTAL(103,O7:O22)</f>
        <v>15</v>
      </c>
      <c r="V24" s="20"/>
      <c r="X24" s="57" t="s">
        <v>32</v>
      </c>
      <c r="Y24" s="57"/>
      <c r="Z24" s="56">
        <f t="shared" ref="Z24:AT24" si="1">SUBTOTAL(109,Z7:Z22)</f>
        <v>134600</v>
      </c>
      <c r="AA24" s="56">
        <f t="shared" si="1"/>
        <v>123330</v>
      </c>
      <c r="AB24" s="21">
        <f t="shared" si="1"/>
        <v>5</v>
      </c>
      <c r="AC24" s="21">
        <f t="shared" si="1"/>
        <v>0</v>
      </c>
      <c r="AD24" s="21">
        <f t="shared" si="1"/>
        <v>2</v>
      </c>
      <c r="AE24" s="21">
        <f t="shared" si="1"/>
        <v>7</v>
      </c>
      <c r="AF24" s="21">
        <f t="shared" si="1"/>
        <v>0</v>
      </c>
      <c r="AG24" s="21">
        <f t="shared" si="1"/>
        <v>1</v>
      </c>
      <c r="AH24" s="21">
        <f t="shared" si="1"/>
        <v>0</v>
      </c>
      <c r="AI24" s="21">
        <f t="shared" si="1"/>
        <v>12</v>
      </c>
      <c r="AJ24" s="21">
        <f t="shared" si="1"/>
        <v>3</v>
      </c>
      <c r="AK24" s="21">
        <f t="shared" si="1"/>
        <v>1</v>
      </c>
      <c r="AL24" s="21">
        <f t="shared" si="1"/>
        <v>10</v>
      </c>
      <c r="AM24" s="21">
        <f t="shared" si="1"/>
        <v>1</v>
      </c>
      <c r="AN24" s="21">
        <f t="shared" si="1"/>
        <v>0</v>
      </c>
      <c r="AO24" s="21">
        <f t="shared" si="1"/>
        <v>3</v>
      </c>
      <c r="AP24" s="21">
        <f t="shared" si="1"/>
        <v>1</v>
      </c>
      <c r="AQ24" s="21">
        <f t="shared" si="1"/>
        <v>10</v>
      </c>
      <c r="AR24" s="21">
        <f t="shared" si="1"/>
        <v>1</v>
      </c>
      <c r="AS24" s="21">
        <f t="shared" si="1"/>
        <v>0</v>
      </c>
      <c r="AT24" s="21">
        <f t="shared" si="1"/>
        <v>3</v>
      </c>
    </row>
    <row r="25" spans="2:48" ht="19.5" customHeight="1" thickBot="1"/>
    <row r="26" spans="2:48" ht="10.5" customHeight="1" thickBot="1">
      <c r="F26" s="41"/>
      <c r="G26" s="52"/>
      <c r="H26" s="42"/>
      <c r="I26" s="40"/>
      <c r="J26" s="38"/>
      <c r="K26" s="39"/>
      <c r="L26" s="43"/>
      <c r="M26" s="48"/>
      <c r="N26" s="292"/>
      <c r="O26" s="292"/>
      <c r="P26" s="49"/>
      <c r="Q26" s="292"/>
      <c r="R26" s="292"/>
      <c r="S26" s="292"/>
      <c r="T26" s="293"/>
      <c r="U26" s="294"/>
      <c r="V26" s="293"/>
      <c r="W26" s="295"/>
    </row>
    <row r="27" spans="2:48" ht="36" customHeight="1" thickTop="1">
      <c r="F27" s="296" t="s">
        <v>46</v>
      </c>
      <c r="G27" s="297"/>
      <c r="H27" s="298"/>
      <c r="I27" s="299" t="s">
        <v>38</v>
      </c>
      <c r="J27" s="300"/>
      <c r="K27" s="301"/>
      <c r="L27" s="44" t="s">
        <v>45</v>
      </c>
      <c r="M27" s="35" t="s">
        <v>35</v>
      </c>
      <c r="N27" s="302" t="s">
        <v>36</v>
      </c>
      <c r="O27" s="302"/>
      <c r="P27" s="36" t="s">
        <v>37</v>
      </c>
      <c r="Q27" s="303" t="s">
        <v>17</v>
      </c>
      <c r="R27" s="304"/>
      <c r="S27" s="305"/>
      <c r="T27" s="306" t="s">
        <v>43</v>
      </c>
      <c r="U27" s="307"/>
      <c r="V27" s="308" t="s">
        <v>44</v>
      </c>
      <c r="W27" s="309"/>
    </row>
    <row r="28" spans="2:48" ht="19.5" customHeight="1">
      <c r="F28" s="268" t="s">
        <v>33</v>
      </c>
      <c r="G28" s="269"/>
      <c r="H28" s="269"/>
      <c r="I28" s="259" t="s">
        <v>39</v>
      </c>
      <c r="J28" s="260"/>
      <c r="K28" s="261"/>
      <c r="L28" s="274">
        <f>MAX(M28+N28,Q28)</f>
        <v>12</v>
      </c>
      <c r="M28" s="277">
        <f>AB24</f>
        <v>5</v>
      </c>
      <c r="N28" s="280">
        <f>AE24</f>
        <v>7</v>
      </c>
      <c r="O28" s="281"/>
      <c r="P28" s="286"/>
      <c r="Q28" s="280">
        <f>AI24</f>
        <v>12</v>
      </c>
      <c r="R28" s="289"/>
      <c r="S28" s="281"/>
      <c r="T28" s="262">
        <f>AK24</f>
        <v>1</v>
      </c>
      <c r="U28" s="262"/>
      <c r="V28" s="247">
        <f>AP24</f>
        <v>1</v>
      </c>
      <c r="W28" s="248"/>
    </row>
    <row r="29" spans="2:48" ht="19.5" customHeight="1">
      <c r="F29" s="270"/>
      <c r="G29" s="271"/>
      <c r="H29" s="271"/>
      <c r="I29" s="259" t="s">
        <v>40</v>
      </c>
      <c r="J29" s="260"/>
      <c r="K29" s="261"/>
      <c r="L29" s="275"/>
      <c r="M29" s="278"/>
      <c r="N29" s="282"/>
      <c r="O29" s="283"/>
      <c r="P29" s="287"/>
      <c r="Q29" s="282"/>
      <c r="R29" s="290"/>
      <c r="S29" s="283"/>
      <c r="T29" s="262">
        <f>IF(L32=0,AL24,AL24-L32)</f>
        <v>10</v>
      </c>
      <c r="U29" s="262"/>
      <c r="V29" s="247">
        <f>IF(L32=0,AQ24,AQ24-L32)</f>
        <v>10</v>
      </c>
      <c r="W29" s="248"/>
    </row>
    <row r="30" spans="2:48" ht="19.5" customHeight="1">
      <c r="F30" s="270"/>
      <c r="G30" s="271"/>
      <c r="H30" s="271"/>
      <c r="I30" s="259" t="s">
        <v>41</v>
      </c>
      <c r="J30" s="260"/>
      <c r="K30" s="261"/>
      <c r="L30" s="275"/>
      <c r="M30" s="278"/>
      <c r="N30" s="282"/>
      <c r="O30" s="283"/>
      <c r="P30" s="287"/>
      <c r="Q30" s="282"/>
      <c r="R30" s="290"/>
      <c r="S30" s="283"/>
      <c r="T30" s="262">
        <f>AM24</f>
        <v>1</v>
      </c>
      <c r="U30" s="262"/>
      <c r="V30" s="247">
        <f>AR24</f>
        <v>1</v>
      </c>
      <c r="W30" s="248"/>
    </row>
    <row r="31" spans="2:48" ht="19.5" customHeight="1">
      <c r="F31" s="272"/>
      <c r="G31" s="273"/>
      <c r="H31" s="273"/>
      <c r="I31" s="259" t="s">
        <v>42</v>
      </c>
      <c r="J31" s="260"/>
      <c r="K31" s="261"/>
      <c r="L31" s="276"/>
      <c r="M31" s="279"/>
      <c r="N31" s="284"/>
      <c r="O31" s="285"/>
      <c r="P31" s="288"/>
      <c r="Q31" s="284"/>
      <c r="R31" s="291"/>
      <c r="S31" s="285"/>
      <c r="T31" s="262">
        <f>AN24</f>
        <v>0</v>
      </c>
      <c r="U31" s="262"/>
      <c r="V31" s="247">
        <f>AS24</f>
        <v>0</v>
      </c>
      <c r="W31" s="248"/>
    </row>
    <row r="32" spans="2:48" ht="19.5" customHeight="1">
      <c r="F32" s="263" t="s">
        <v>26</v>
      </c>
      <c r="G32" s="264"/>
      <c r="H32" s="264"/>
      <c r="I32" s="259" t="s">
        <v>40</v>
      </c>
      <c r="J32" s="260"/>
      <c r="K32" s="261"/>
      <c r="L32" s="45">
        <f>MAX(M32:P32)</f>
        <v>0</v>
      </c>
      <c r="M32" s="30">
        <f>AC24</f>
        <v>0</v>
      </c>
      <c r="N32" s="262">
        <f>AF24</f>
        <v>0</v>
      </c>
      <c r="O32" s="262"/>
      <c r="P32" s="31">
        <f>AH24</f>
        <v>0</v>
      </c>
      <c r="Q32" s="265"/>
      <c r="R32" s="266"/>
      <c r="S32" s="267"/>
      <c r="T32" s="262">
        <f>L32</f>
        <v>0</v>
      </c>
      <c r="U32" s="262"/>
      <c r="V32" s="247">
        <f>AQ24-V29</f>
        <v>0</v>
      </c>
      <c r="W32" s="248"/>
    </row>
    <row r="33" spans="6:46" ht="19.5" customHeight="1" thickBot="1">
      <c r="F33" s="249" t="s">
        <v>27</v>
      </c>
      <c r="G33" s="250"/>
      <c r="H33" s="250"/>
      <c r="I33" s="251"/>
      <c r="J33" s="252"/>
      <c r="K33" s="253"/>
      <c r="L33" s="46">
        <f>MAX(M33+N33,Q33)</f>
        <v>3</v>
      </c>
      <c r="M33" s="32">
        <f>AD24</f>
        <v>2</v>
      </c>
      <c r="N33" s="254">
        <f>AG24</f>
        <v>1</v>
      </c>
      <c r="O33" s="254"/>
      <c r="P33" s="37"/>
      <c r="Q33" s="255">
        <f>AJ24</f>
        <v>3</v>
      </c>
      <c r="R33" s="256"/>
      <c r="S33" s="257"/>
      <c r="T33" s="254">
        <f>AO24</f>
        <v>3</v>
      </c>
      <c r="U33" s="254"/>
      <c r="V33" s="255">
        <f>AT24</f>
        <v>3</v>
      </c>
      <c r="W33" s="258"/>
    </row>
    <row r="34" spans="6:46" ht="19.5" customHeight="1" thickTop="1" thickBot="1">
      <c r="F34" s="239" t="s">
        <v>34</v>
      </c>
      <c r="G34" s="240"/>
      <c r="H34" s="240"/>
      <c r="I34" s="240"/>
      <c r="J34" s="240"/>
      <c r="K34" s="241"/>
      <c r="L34" s="47">
        <f>SUM(L28:L33)</f>
        <v>15</v>
      </c>
      <c r="M34" s="33">
        <f t="shared" ref="M34:W34" si="2">SUM(M28:M33)</f>
        <v>7</v>
      </c>
      <c r="N34" s="242">
        <f t="shared" si="2"/>
        <v>8</v>
      </c>
      <c r="O34" s="242">
        <f t="shared" si="2"/>
        <v>0</v>
      </c>
      <c r="P34" s="34">
        <f t="shared" si="2"/>
        <v>0</v>
      </c>
      <c r="Q34" s="243">
        <f t="shared" si="2"/>
        <v>15</v>
      </c>
      <c r="R34" s="244">
        <f t="shared" si="2"/>
        <v>0</v>
      </c>
      <c r="S34" s="245">
        <f t="shared" si="2"/>
        <v>0</v>
      </c>
      <c r="T34" s="242">
        <f t="shared" si="2"/>
        <v>15</v>
      </c>
      <c r="U34" s="242">
        <f t="shared" si="2"/>
        <v>0</v>
      </c>
      <c r="V34" s="243">
        <f t="shared" si="2"/>
        <v>15</v>
      </c>
      <c r="W34" s="246">
        <f t="shared" si="2"/>
        <v>0</v>
      </c>
      <c r="Z34" s="1" t="s">
        <v>407</v>
      </c>
    </row>
    <row r="35" spans="6:46" ht="19.5" customHeight="1"/>
    <row r="36" spans="6:46" ht="19.5" customHeight="1"/>
    <row r="37" spans="6:46" ht="19.5" customHeight="1"/>
    <row r="38" spans="6:46" ht="19.5" customHeight="1"/>
    <row r="39" spans="6:46" ht="19.5" customHeight="1"/>
    <row r="40" spans="6:46" ht="19.5" customHeight="1"/>
    <row r="41" spans="6:46" ht="19.5" customHeight="1"/>
    <row r="42" spans="6:46" ht="19.5" customHeight="1"/>
    <row r="43" spans="6:46" ht="19.5" customHeight="1"/>
    <row r="44" spans="6:46" ht="19.5" customHeight="1"/>
    <row r="45" spans="6:46" ht="19.5" customHeight="1"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6:46" ht="19.5" customHeight="1"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6:46" ht="19.5" customHeight="1"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6:46" ht="19.5" customHeight="1"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31:46" ht="19.5" customHeight="1"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31:46" ht="19.5" customHeight="1"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31:46" ht="19.5" customHeight="1"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31:46" ht="19.5" customHeight="1"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31:46" ht="19.5" customHeight="1"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31:46"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31:46"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31:46"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31:46"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31:46"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31:46"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31:46"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31:46"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</sheetData>
  <autoFilter ref="B6:AV21" xr:uid="{00000000-0009-0000-0000-000000000000}"/>
  <mergeCells count="76">
    <mergeCell ref="AI4:AJ5"/>
    <mergeCell ref="AK4:AO5"/>
    <mergeCell ref="AP4:AT5"/>
    <mergeCell ref="Z5:AA5"/>
    <mergeCell ref="AB5:AD5"/>
    <mergeCell ref="AE5:AG5"/>
    <mergeCell ref="Z4:AD4"/>
    <mergeCell ref="AE4:AH4"/>
    <mergeCell ref="U4:U6"/>
    <mergeCell ref="V4:V6"/>
    <mergeCell ref="W4:X5"/>
    <mergeCell ref="O4:O6"/>
    <mergeCell ref="P4:P6"/>
    <mergeCell ref="Q4:Q6"/>
    <mergeCell ref="R4:R6"/>
    <mergeCell ref="T4:T6"/>
    <mergeCell ref="S4:S6"/>
    <mergeCell ref="N4:N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26:O26"/>
    <mergeCell ref="Q26:S26"/>
    <mergeCell ref="T26:U26"/>
    <mergeCell ref="V26:W26"/>
    <mergeCell ref="F27:H27"/>
    <mergeCell ref="I27:K27"/>
    <mergeCell ref="N27:O27"/>
    <mergeCell ref="Q27:S27"/>
    <mergeCell ref="T27:U27"/>
    <mergeCell ref="V27:W27"/>
    <mergeCell ref="V31:W31"/>
    <mergeCell ref="F28:H31"/>
    <mergeCell ref="I28:K28"/>
    <mergeCell ref="L28:L31"/>
    <mergeCell ref="M28:M31"/>
    <mergeCell ref="N28:O31"/>
    <mergeCell ref="V28:W28"/>
    <mergeCell ref="I29:K29"/>
    <mergeCell ref="T29:U29"/>
    <mergeCell ref="V29:W29"/>
    <mergeCell ref="I30:K30"/>
    <mergeCell ref="T30:U30"/>
    <mergeCell ref="V30:W30"/>
    <mergeCell ref="P28:P31"/>
    <mergeCell ref="Q28:S31"/>
    <mergeCell ref="T28:U28"/>
    <mergeCell ref="I31:K31"/>
    <mergeCell ref="T31:U31"/>
    <mergeCell ref="F32:H32"/>
    <mergeCell ref="I32:K32"/>
    <mergeCell ref="N32:O32"/>
    <mergeCell ref="Q32:S32"/>
    <mergeCell ref="T32:U32"/>
    <mergeCell ref="Y4:Y6"/>
    <mergeCell ref="C4:C6"/>
    <mergeCell ref="B4:B6"/>
    <mergeCell ref="AV4:AV6"/>
    <mergeCell ref="F34:K34"/>
    <mergeCell ref="N34:O34"/>
    <mergeCell ref="Q34:S34"/>
    <mergeCell ref="T34:U34"/>
    <mergeCell ref="V34:W34"/>
    <mergeCell ref="V32:W32"/>
    <mergeCell ref="F33:H33"/>
    <mergeCell ref="I33:K33"/>
    <mergeCell ref="N33:O33"/>
    <mergeCell ref="Q33:S33"/>
    <mergeCell ref="T33:U33"/>
    <mergeCell ref="V33:W33"/>
  </mergeCells>
  <phoneticPr fontId="6"/>
  <conditionalFormatting sqref="B7:B21">
    <cfRule type="expression" dxfId="13" priority="15">
      <formula>$AD7="5.R6更新予定"</formula>
    </cfRule>
    <cfRule type="expression" dxfId="12" priority="16">
      <formula>$AD7="9.R6更新予定"</formula>
    </cfRule>
    <cfRule type="expression" dxfId="11" priority="17">
      <formula>$AD7="8.R5移管予定"</formula>
    </cfRule>
    <cfRule type="expression" dxfId="10" priority="18">
      <formula>$AD7="5.R5移管予定"</formula>
    </cfRule>
    <cfRule type="expression" dxfId="9" priority="19">
      <formula>$AD7="4.R5廃車予定"</formula>
    </cfRule>
    <cfRule type="expression" dxfId="8" priority="20">
      <formula>$AD7="2.R5更新予定"</formula>
    </cfRule>
    <cfRule type="expression" dxfId="7" priority="21">
      <formula>$AD7="1.R4購入済み"</formula>
    </cfRule>
  </conditionalFormatting>
  <conditionalFormatting sqref="E7:P21">
    <cfRule type="expression" dxfId="6" priority="1">
      <formula>$AD7="5.R6更新予定"</formula>
    </cfRule>
    <cfRule type="expression" dxfId="5" priority="2">
      <formula>$AD7="9.R6更新予定"</formula>
    </cfRule>
    <cfRule type="expression" dxfId="4" priority="3">
      <formula>$AD7="8.R5移管予定"</formula>
    </cfRule>
    <cfRule type="expression" dxfId="3" priority="4">
      <formula>$AD7="5.R5移管予定"</formula>
    </cfRule>
    <cfRule type="expression" dxfId="2" priority="5">
      <formula>$AD7="4.R5廃車予定"</formula>
    </cfRule>
    <cfRule type="expression" dxfId="1" priority="6">
      <formula>$AD7="2.R5更新予定"</formula>
    </cfRule>
    <cfRule type="expression" dxfId="0" priority="7">
      <formula>$AD7="1.R4購入済み"</formula>
    </cfRule>
  </conditionalFormatting>
  <dataValidations count="3">
    <dataValidation type="list" allowBlank="1" showInputMessage="1" showErrorMessage="1" sqref="E22:F22 N22" xr:uid="{00000000-0002-0000-0000-000000000000}">
      <formula1>#REF!</formula1>
    </dataValidation>
    <dataValidation type="list" allowBlank="1" showInputMessage="1" showErrorMessage="1" sqref="E1" xr:uid="{00000000-0002-0000-0000-000001000000}">
      <formula1>"別表１"</formula1>
    </dataValidation>
    <dataValidation type="list" allowBlank="1" showInputMessage="1" showErrorMessage="1" sqref="K22" xr:uid="{00000000-0002-0000-0000-000002000000}">
      <formula1>"3,4,5"</formula1>
    </dataValidation>
  </dataValidations>
  <printOptions horizontalCentered="1"/>
  <pageMargins left="0" right="0" top="0.98425196850393704" bottom="0.59055118110236227" header="0.31496062992125984" footer="0.31496062992125984"/>
  <pageSetup paperSize="9" scale="58" fitToHeight="0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'\\KEIRIKANAS2\Public\経理課\04_企画係\常用保存フォルダ\５　企画係\001 業務事項\企画係長\01調達\02調達\調達　令和５\06_R5車両点検、整備\02 資源活用課よりデータ送付\[02★【機密2】別表１_R5年度車両整備内容一覧表(20230407)（R5使用  経理課（点検）、重量税）加工用+羽場.xlsx]基本情報'!#REF!</xm:f>
          </x14:formula1>
          <xm:sqref>K7:K21 N7:N21 E7:G21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V104"/>
  <sheetViews>
    <sheetView showZeros="0" view="pageBreakPreview" topLeftCell="G42" zoomScaleNormal="100" zoomScaleSheetLayoutView="100" workbookViewId="0">
      <selection activeCell="Z10" sqref="Z10"/>
    </sheetView>
  </sheetViews>
  <sheetFormatPr defaultRowHeight="13.5"/>
  <cols>
    <col min="1" max="1" width="3.625" customWidth="1"/>
    <col min="2" max="2" width="3.625" style="1" customWidth="1"/>
    <col min="3" max="3" width="3.25" style="28" customWidth="1"/>
    <col min="4" max="4" width="3.625" customWidth="1"/>
    <col min="5" max="5" width="3.75" style="1" customWidth="1"/>
    <col min="6" max="6" width="6.625" style="2" customWidth="1"/>
    <col min="7" max="7" width="5.625" style="50" customWidth="1"/>
    <col min="8" max="9" width="9.5" style="2" customWidth="1"/>
    <col min="10" max="10" width="4.5" style="2" customWidth="1"/>
    <col min="11" max="11" width="3.625" style="2" customWidth="1"/>
    <col min="12" max="12" width="12.625" style="1" customWidth="1"/>
    <col min="13" max="13" width="11.125" style="1" customWidth="1"/>
    <col min="14" max="14" width="6.875" style="1" customWidth="1"/>
    <col min="15" max="15" width="7.625" style="1" customWidth="1"/>
    <col min="16" max="16" width="12.625" style="1" customWidth="1"/>
    <col min="17" max="17" width="4.625" style="1" customWidth="1"/>
    <col min="18" max="18" width="4.25" style="1" customWidth="1"/>
    <col min="19" max="19" width="4.875" style="1" customWidth="1"/>
    <col min="20" max="20" width="11.25" style="1" customWidth="1"/>
    <col min="21" max="24" width="8.125" style="1" customWidth="1"/>
    <col min="25" max="25" width="8.125" style="1" hidden="1" customWidth="1"/>
    <col min="26" max="27" width="7.375" style="1" customWidth="1"/>
    <col min="28" max="46" width="3.625" style="1" customWidth="1"/>
    <col min="47" max="47" width="3.625" customWidth="1"/>
    <col min="48" max="48" width="17.75" customWidth="1"/>
  </cols>
  <sheetData>
    <row r="1" spans="2:48" ht="17.25">
      <c r="B1" s="68" t="s">
        <v>487</v>
      </c>
      <c r="C1" s="66"/>
      <c r="E1" s="4" t="str">
        <f>IF(富山!$E$1="","",富山!$E$1)</f>
        <v>別表１</v>
      </c>
      <c r="F1"/>
      <c r="G1" s="65"/>
      <c r="H1"/>
      <c r="Y1" s="64" t="s">
        <v>487</v>
      </c>
      <c r="Z1" s="5"/>
      <c r="AA1" s="5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V1" s="64" t="s">
        <v>487</v>
      </c>
    </row>
    <row r="2" spans="2:48" ht="25.5" customHeight="1">
      <c r="E2"/>
      <c r="F2" s="4" t="e">
        <f>#REF!&amp;"　自動車点検等委託車両及び整備内容一覧表（第６号　木曽地域）"</f>
        <v>#REF!</v>
      </c>
      <c r="J2" s="1"/>
      <c r="K2" s="1"/>
      <c r="Z2" s="5"/>
      <c r="AA2" s="5"/>
      <c r="AB2" s="6"/>
      <c r="AC2" s="6"/>
      <c r="AD2" s="6"/>
      <c r="AE2" s="6"/>
      <c r="AF2" s="6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2:48" ht="11.25" customHeight="1">
      <c r="E3"/>
      <c r="F3" s="4"/>
      <c r="J3" s="1"/>
      <c r="K3" s="1"/>
      <c r="Z3" s="5"/>
      <c r="AA3" s="5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2:48" ht="14.25" customHeight="1">
      <c r="B4" s="235" t="s">
        <v>408</v>
      </c>
      <c r="C4" s="234" t="s">
        <v>485</v>
      </c>
      <c r="E4" s="313" t="s">
        <v>0</v>
      </c>
      <c r="F4" s="316" t="s">
        <v>1</v>
      </c>
      <c r="G4" s="319" t="s">
        <v>50</v>
      </c>
      <c r="H4" s="319" t="s">
        <v>2</v>
      </c>
      <c r="I4" s="319" t="s">
        <v>3</v>
      </c>
      <c r="J4" s="319" t="s">
        <v>4</v>
      </c>
      <c r="K4" s="322" t="s">
        <v>5</v>
      </c>
      <c r="L4" s="310" t="s">
        <v>6</v>
      </c>
      <c r="M4" s="310" t="s">
        <v>7</v>
      </c>
      <c r="N4" s="310" t="s">
        <v>8</v>
      </c>
      <c r="O4" s="310" t="s">
        <v>9</v>
      </c>
      <c r="P4" s="310" t="s">
        <v>10</v>
      </c>
      <c r="Q4" s="336" t="s">
        <v>11</v>
      </c>
      <c r="R4" s="336" t="s">
        <v>12</v>
      </c>
      <c r="S4" s="336" t="s">
        <v>51</v>
      </c>
      <c r="T4" s="310" t="s">
        <v>13</v>
      </c>
      <c r="U4" s="323" t="s">
        <v>14</v>
      </c>
      <c r="V4" s="326" t="s">
        <v>15</v>
      </c>
      <c r="W4" s="329" t="s">
        <v>16</v>
      </c>
      <c r="X4" s="330"/>
      <c r="Y4" s="231" t="s">
        <v>488</v>
      </c>
      <c r="Z4" s="347" t="s">
        <v>48</v>
      </c>
      <c r="AA4" s="348"/>
      <c r="AB4" s="348"/>
      <c r="AC4" s="348"/>
      <c r="AD4" s="348"/>
      <c r="AE4" s="348" t="s">
        <v>49</v>
      </c>
      <c r="AF4" s="348"/>
      <c r="AG4" s="348"/>
      <c r="AH4" s="348"/>
      <c r="AI4" s="339" t="s">
        <v>17</v>
      </c>
      <c r="AJ4" s="340"/>
      <c r="AK4" s="329" t="s">
        <v>18</v>
      </c>
      <c r="AL4" s="343"/>
      <c r="AM4" s="343"/>
      <c r="AN4" s="343"/>
      <c r="AO4" s="330"/>
      <c r="AP4" s="329" t="s">
        <v>19</v>
      </c>
      <c r="AQ4" s="343"/>
      <c r="AR4" s="343"/>
      <c r="AS4" s="343"/>
      <c r="AT4" s="330"/>
      <c r="AV4" s="236" t="s">
        <v>545</v>
      </c>
    </row>
    <row r="5" spans="2:48" ht="57" customHeight="1">
      <c r="B5" s="235"/>
      <c r="C5" s="234"/>
      <c r="E5" s="314"/>
      <c r="F5" s="317"/>
      <c r="G5" s="320"/>
      <c r="H5" s="320"/>
      <c r="I5" s="320"/>
      <c r="J5" s="320"/>
      <c r="K5" s="320"/>
      <c r="L5" s="311"/>
      <c r="M5" s="311"/>
      <c r="N5" s="311"/>
      <c r="O5" s="311"/>
      <c r="P5" s="311"/>
      <c r="Q5" s="337"/>
      <c r="R5" s="337"/>
      <c r="S5" s="337"/>
      <c r="T5" s="311"/>
      <c r="U5" s="324"/>
      <c r="V5" s="327"/>
      <c r="W5" s="331"/>
      <c r="X5" s="332"/>
      <c r="Y5" s="232"/>
      <c r="Z5" s="345" t="s">
        <v>543</v>
      </c>
      <c r="AA5" s="346"/>
      <c r="AB5" s="346" t="s">
        <v>20</v>
      </c>
      <c r="AC5" s="346"/>
      <c r="AD5" s="346"/>
      <c r="AE5" s="346" t="s">
        <v>409</v>
      </c>
      <c r="AF5" s="346"/>
      <c r="AG5" s="346"/>
      <c r="AH5" s="8" t="s">
        <v>410</v>
      </c>
      <c r="AI5" s="341"/>
      <c r="AJ5" s="342"/>
      <c r="AK5" s="331"/>
      <c r="AL5" s="344"/>
      <c r="AM5" s="344"/>
      <c r="AN5" s="344"/>
      <c r="AO5" s="332"/>
      <c r="AP5" s="331"/>
      <c r="AQ5" s="344"/>
      <c r="AR5" s="344"/>
      <c r="AS5" s="344"/>
      <c r="AT5" s="332"/>
      <c r="AV5" s="237"/>
    </row>
    <row r="6" spans="2:48" ht="124.5" customHeight="1">
      <c r="B6" s="235"/>
      <c r="C6" s="234"/>
      <c r="E6" s="315"/>
      <c r="F6" s="318"/>
      <c r="G6" s="321"/>
      <c r="H6" s="321"/>
      <c r="I6" s="321"/>
      <c r="J6" s="321"/>
      <c r="K6" s="321"/>
      <c r="L6" s="312"/>
      <c r="M6" s="312"/>
      <c r="N6" s="312"/>
      <c r="O6" s="312"/>
      <c r="P6" s="312"/>
      <c r="Q6" s="338"/>
      <c r="R6" s="338"/>
      <c r="S6" s="338"/>
      <c r="T6" s="312"/>
      <c r="U6" s="325"/>
      <c r="V6" s="328"/>
      <c r="W6" s="27" t="s">
        <v>21</v>
      </c>
      <c r="X6" s="27" t="s">
        <v>22</v>
      </c>
      <c r="Y6" s="233"/>
      <c r="Z6" s="58" t="s">
        <v>23</v>
      </c>
      <c r="AA6" s="59" t="s">
        <v>24</v>
      </c>
      <c r="AB6" s="9" t="s">
        <v>25</v>
      </c>
      <c r="AC6" s="10" t="s">
        <v>26</v>
      </c>
      <c r="AD6" s="10" t="s">
        <v>27</v>
      </c>
      <c r="AE6" s="10" t="s">
        <v>25</v>
      </c>
      <c r="AF6" s="10" t="s">
        <v>26</v>
      </c>
      <c r="AG6" s="10" t="s">
        <v>27</v>
      </c>
      <c r="AH6" s="10" t="s">
        <v>26</v>
      </c>
      <c r="AI6" s="10" t="s">
        <v>25</v>
      </c>
      <c r="AJ6" s="10" t="s">
        <v>27</v>
      </c>
      <c r="AK6" s="10" t="s">
        <v>28</v>
      </c>
      <c r="AL6" s="10" t="s">
        <v>29</v>
      </c>
      <c r="AM6" s="10" t="s">
        <v>30</v>
      </c>
      <c r="AN6" s="10" t="s">
        <v>31</v>
      </c>
      <c r="AO6" s="10" t="s">
        <v>27</v>
      </c>
      <c r="AP6" s="10" t="s">
        <v>28</v>
      </c>
      <c r="AQ6" s="10" t="s">
        <v>29</v>
      </c>
      <c r="AR6" s="10" t="s">
        <v>30</v>
      </c>
      <c r="AS6" s="10" t="s">
        <v>31</v>
      </c>
      <c r="AT6" s="10" t="s">
        <v>27</v>
      </c>
      <c r="AV6" s="238"/>
    </row>
    <row r="7" spans="2:48" ht="19.5" customHeight="1">
      <c r="B7" s="3">
        <v>138</v>
      </c>
      <c r="C7" s="60">
        <v>26</v>
      </c>
      <c r="E7" s="11" t="s">
        <v>255</v>
      </c>
      <c r="F7" s="13" t="s">
        <v>263</v>
      </c>
      <c r="G7" s="51" t="s">
        <v>257</v>
      </c>
      <c r="H7" s="13" t="s">
        <v>265</v>
      </c>
      <c r="I7" s="13" t="s">
        <v>272</v>
      </c>
      <c r="J7" s="119">
        <v>318</v>
      </c>
      <c r="K7" s="119">
        <v>5</v>
      </c>
      <c r="L7" s="119" t="s">
        <v>420</v>
      </c>
      <c r="M7" s="13" t="s">
        <v>421</v>
      </c>
      <c r="N7" s="120" t="s">
        <v>489</v>
      </c>
      <c r="O7" s="15" t="s">
        <v>411</v>
      </c>
      <c r="P7" s="121" t="s">
        <v>412</v>
      </c>
      <c r="Q7" s="14"/>
      <c r="R7" s="78">
        <v>0.99</v>
      </c>
      <c r="S7" s="16" t="s">
        <v>491</v>
      </c>
      <c r="T7" s="16" t="s">
        <v>94</v>
      </c>
      <c r="U7" s="79">
        <v>44629</v>
      </c>
      <c r="V7" s="80">
        <v>45724</v>
      </c>
      <c r="W7" s="81">
        <v>44629</v>
      </c>
      <c r="X7" s="147">
        <v>45756</v>
      </c>
      <c r="Y7" s="67">
        <f t="shared" ref="Y7:Y33" si="0">IF(U7=0,"",DATEDIF(U7,V7+1,"y"))</f>
        <v>3</v>
      </c>
      <c r="Z7" s="54" t="s">
        <v>68</v>
      </c>
      <c r="AA7" s="55" t="s">
        <v>68</v>
      </c>
      <c r="AB7" s="12" t="s">
        <v>68</v>
      </c>
      <c r="AC7" s="3" t="s">
        <v>68</v>
      </c>
      <c r="AD7" s="3" t="s">
        <v>68</v>
      </c>
      <c r="AE7" s="3">
        <v>1</v>
      </c>
      <c r="AF7" s="3" t="s">
        <v>68</v>
      </c>
      <c r="AG7" s="3" t="s">
        <v>68</v>
      </c>
      <c r="AH7" s="3" t="s">
        <v>68</v>
      </c>
      <c r="AI7" s="3">
        <v>1</v>
      </c>
      <c r="AJ7" s="3" t="s">
        <v>68</v>
      </c>
      <c r="AK7" s="3">
        <v>1</v>
      </c>
      <c r="AL7" s="3" t="s">
        <v>68</v>
      </c>
      <c r="AM7" s="3" t="s">
        <v>68</v>
      </c>
      <c r="AN7" s="3" t="s">
        <v>68</v>
      </c>
      <c r="AO7" s="3" t="s">
        <v>68</v>
      </c>
      <c r="AP7" s="3">
        <v>1</v>
      </c>
      <c r="AQ7" s="3" t="s">
        <v>68</v>
      </c>
      <c r="AR7" s="3" t="s">
        <v>68</v>
      </c>
      <c r="AS7" s="3" t="s">
        <v>68</v>
      </c>
      <c r="AT7" s="3" t="s">
        <v>68</v>
      </c>
      <c r="AV7" s="61"/>
    </row>
    <row r="8" spans="2:48" ht="19.5" customHeight="1">
      <c r="B8" s="3">
        <v>114</v>
      </c>
      <c r="C8" s="60">
        <v>2</v>
      </c>
      <c r="E8" s="11" t="s">
        <v>255</v>
      </c>
      <c r="F8" s="13" t="s">
        <v>263</v>
      </c>
      <c r="G8" s="51" t="s">
        <v>257</v>
      </c>
      <c r="H8" s="13" t="s">
        <v>278</v>
      </c>
      <c r="I8" s="13" t="s">
        <v>279</v>
      </c>
      <c r="J8" s="119">
        <v>6</v>
      </c>
      <c r="K8" s="119">
        <v>3</v>
      </c>
      <c r="L8" s="119" t="s">
        <v>282</v>
      </c>
      <c r="M8" s="13" t="s">
        <v>283</v>
      </c>
      <c r="N8" s="120" t="s">
        <v>524</v>
      </c>
      <c r="O8" s="15" t="s">
        <v>546</v>
      </c>
      <c r="P8" s="121" t="s">
        <v>162</v>
      </c>
      <c r="Q8" s="14"/>
      <c r="R8" s="78">
        <v>2.35</v>
      </c>
      <c r="S8" s="16" t="s">
        <v>61</v>
      </c>
      <c r="T8" s="16" t="s">
        <v>62</v>
      </c>
      <c r="U8" s="79">
        <v>41204</v>
      </c>
      <c r="V8" s="80">
        <v>45220</v>
      </c>
      <c r="W8" s="81">
        <v>44519</v>
      </c>
      <c r="X8" s="82">
        <v>45249</v>
      </c>
      <c r="Y8" s="67">
        <f t="shared" si="0"/>
        <v>11</v>
      </c>
      <c r="Z8" s="54">
        <v>32800</v>
      </c>
      <c r="AA8" s="55">
        <v>17650</v>
      </c>
      <c r="AB8" s="12">
        <v>1</v>
      </c>
      <c r="AC8" s="3" t="s">
        <v>68</v>
      </c>
      <c r="AD8" s="3" t="s">
        <v>68</v>
      </c>
      <c r="AE8" s="3" t="s">
        <v>68</v>
      </c>
      <c r="AF8" s="3" t="s">
        <v>68</v>
      </c>
      <c r="AG8" s="3" t="s">
        <v>68</v>
      </c>
      <c r="AH8" s="3" t="s">
        <v>68</v>
      </c>
      <c r="AI8" s="3">
        <v>1</v>
      </c>
      <c r="AJ8" s="3" t="s">
        <v>68</v>
      </c>
      <c r="AK8" s="3" t="s">
        <v>68</v>
      </c>
      <c r="AL8" s="3" t="s">
        <v>68</v>
      </c>
      <c r="AM8" s="3">
        <v>1</v>
      </c>
      <c r="AN8" s="3" t="s">
        <v>68</v>
      </c>
      <c r="AO8" s="3" t="s">
        <v>68</v>
      </c>
      <c r="AP8" s="3" t="s">
        <v>68</v>
      </c>
      <c r="AQ8" s="3" t="s">
        <v>68</v>
      </c>
      <c r="AR8" s="3">
        <v>1</v>
      </c>
      <c r="AS8" s="3" t="s">
        <v>68</v>
      </c>
      <c r="AT8" s="3" t="s">
        <v>68</v>
      </c>
      <c r="AV8" s="61"/>
    </row>
    <row r="9" spans="2:48" ht="19.5" customHeight="1">
      <c r="B9" s="3">
        <v>115</v>
      </c>
      <c r="C9" s="60">
        <v>3</v>
      </c>
      <c r="E9" s="11" t="s">
        <v>255</v>
      </c>
      <c r="F9" s="13" t="s">
        <v>263</v>
      </c>
      <c r="G9" s="51" t="s">
        <v>257</v>
      </c>
      <c r="H9" s="13" t="s">
        <v>266</v>
      </c>
      <c r="I9" s="13" t="s">
        <v>268</v>
      </c>
      <c r="J9" s="119">
        <v>103</v>
      </c>
      <c r="K9" s="119">
        <v>3</v>
      </c>
      <c r="L9" s="119" t="s">
        <v>269</v>
      </c>
      <c r="M9" s="13" t="s">
        <v>270</v>
      </c>
      <c r="N9" s="120" t="s">
        <v>489</v>
      </c>
      <c r="O9" s="15" t="s">
        <v>508</v>
      </c>
      <c r="P9" s="121" t="s">
        <v>80</v>
      </c>
      <c r="Q9" s="14"/>
      <c r="R9" s="150">
        <v>2.39</v>
      </c>
      <c r="S9" s="16" t="s">
        <v>61</v>
      </c>
      <c r="T9" s="16" t="s">
        <v>62</v>
      </c>
      <c r="U9" s="79">
        <v>39745</v>
      </c>
      <c r="V9" s="80">
        <v>45222</v>
      </c>
      <c r="W9" s="81">
        <v>44524</v>
      </c>
      <c r="X9" s="82">
        <v>45254</v>
      </c>
      <c r="Y9" s="67">
        <f t="shared" si="0"/>
        <v>15</v>
      </c>
      <c r="Z9" s="54">
        <v>45600</v>
      </c>
      <c r="AA9" s="55">
        <v>17650</v>
      </c>
      <c r="AB9" s="12">
        <v>1</v>
      </c>
      <c r="AC9" s="3" t="s">
        <v>68</v>
      </c>
      <c r="AD9" s="3" t="s">
        <v>68</v>
      </c>
      <c r="AE9" s="3" t="s">
        <v>68</v>
      </c>
      <c r="AF9" s="3" t="s">
        <v>68</v>
      </c>
      <c r="AG9" s="3" t="s">
        <v>68</v>
      </c>
      <c r="AH9" s="3" t="s">
        <v>68</v>
      </c>
      <c r="AI9" s="3">
        <v>1</v>
      </c>
      <c r="AJ9" s="3" t="s">
        <v>68</v>
      </c>
      <c r="AK9" s="3" t="s">
        <v>68</v>
      </c>
      <c r="AL9" s="3" t="s">
        <v>68</v>
      </c>
      <c r="AM9" s="3">
        <v>1</v>
      </c>
      <c r="AN9" s="3" t="s">
        <v>68</v>
      </c>
      <c r="AO9" s="3" t="s">
        <v>68</v>
      </c>
      <c r="AP9" s="3" t="s">
        <v>68</v>
      </c>
      <c r="AQ9" s="3" t="s">
        <v>68</v>
      </c>
      <c r="AR9" s="3">
        <v>1</v>
      </c>
      <c r="AS9" s="3" t="s">
        <v>68</v>
      </c>
      <c r="AT9" s="3" t="s">
        <v>68</v>
      </c>
      <c r="AV9" s="61"/>
    </row>
    <row r="10" spans="2:48" ht="19.5" customHeight="1">
      <c r="B10" s="3">
        <v>133</v>
      </c>
      <c r="C10" s="60">
        <v>21</v>
      </c>
      <c r="E10" s="11" t="s">
        <v>255</v>
      </c>
      <c r="F10" s="13" t="s">
        <v>263</v>
      </c>
      <c r="G10" s="51" t="s">
        <v>257</v>
      </c>
      <c r="H10" s="13" t="s">
        <v>265</v>
      </c>
      <c r="I10" s="13" t="s">
        <v>318</v>
      </c>
      <c r="J10" s="119">
        <v>251</v>
      </c>
      <c r="K10" s="119">
        <v>3</v>
      </c>
      <c r="L10" s="119" t="s">
        <v>319</v>
      </c>
      <c r="M10" s="13" t="s">
        <v>320</v>
      </c>
      <c r="N10" s="120" t="s">
        <v>524</v>
      </c>
      <c r="O10" s="15" t="s">
        <v>240</v>
      </c>
      <c r="P10" s="121" t="s">
        <v>241</v>
      </c>
      <c r="Q10" s="14"/>
      <c r="R10" s="78">
        <v>1.79</v>
      </c>
      <c r="S10" s="16" t="s">
        <v>71</v>
      </c>
      <c r="T10" s="16" t="s">
        <v>62</v>
      </c>
      <c r="U10" s="79">
        <v>42808</v>
      </c>
      <c r="V10" s="80">
        <v>45364</v>
      </c>
      <c r="W10" s="81">
        <v>44665</v>
      </c>
      <c r="X10" s="82">
        <v>45396</v>
      </c>
      <c r="Y10" s="67">
        <f t="shared" si="0"/>
        <v>7</v>
      </c>
      <c r="Z10" s="54">
        <v>24600</v>
      </c>
      <c r="AA10" s="55">
        <v>17650</v>
      </c>
      <c r="AB10" s="12">
        <v>1</v>
      </c>
      <c r="AC10" s="3" t="s">
        <v>68</v>
      </c>
      <c r="AD10" s="3" t="s">
        <v>68</v>
      </c>
      <c r="AE10" s="3" t="s">
        <v>68</v>
      </c>
      <c r="AF10" s="3" t="s">
        <v>68</v>
      </c>
      <c r="AG10" s="3" t="s">
        <v>68</v>
      </c>
      <c r="AH10" s="3" t="s">
        <v>68</v>
      </c>
      <c r="AI10" s="3">
        <v>1</v>
      </c>
      <c r="AJ10" s="3" t="s">
        <v>68</v>
      </c>
      <c r="AK10" s="3" t="s">
        <v>68</v>
      </c>
      <c r="AL10" s="3">
        <v>1</v>
      </c>
      <c r="AM10" s="3" t="s">
        <v>68</v>
      </c>
      <c r="AN10" s="3" t="s">
        <v>68</v>
      </c>
      <c r="AO10" s="3" t="s">
        <v>68</v>
      </c>
      <c r="AP10" s="3" t="s">
        <v>68</v>
      </c>
      <c r="AQ10" s="3">
        <v>1</v>
      </c>
      <c r="AR10" s="3" t="s">
        <v>68</v>
      </c>
      <c r="AS10" s="3" t="s">
        <v>68</v>
      </c>
      <c r="AT10" s="3" t="s">
        <v>68</v>
      </c>
      <c r="AV10" s="61"/>
    </row>
    <row r="11" spans="2:48" ht="19.5" customHeight="1">
      <c r="B11" s="3">
        <v>117</v>
      </c>
      <c r="C11" s="60">
        <v>5</v>
      </c>
      <c r="E11" s="11" t="s">
        <v>255</v>
      </c>
      <c r="F11" s="13" t="s">
        <v>263</v>
      </c>
      <c r="G11" s="51" t="s">
        <v>257</v>
      </c>
      <c r="H11" s="13" t="s">
        <v>278</v>
      </c>
      <c r="I11" s="13" t="s">
        <v>279</v>
      </c>
      <c r="J11" s="119">
        <v>110</v>
      </c>
      <c r="K11" s="119">
        <v>4</v>
      </c>
      <c r="L11" s="119" t="s">
        <v>290</v>
      </c>
      <c r="M11" s="13" t="s">
        <v>291</v>
      </c>
      <c r="N11" s="120" t="s">
        <v>550</v>
      </c>
      <c r="O11" s="15" t="s">
        <v>555</v>
      </c>
      <c r="P11" s="121" t="s">
        <v>173</v>
      </c>
      <c r="Q11" s="14"/>
      <c r="R11" s="78">
        <v>0.65</v>
      </c>
      <c r="S11" s="16" t="s">
        <v>66</v>
      </c>
      <c r="T11" s="16" t="s">
        <v>104</v>
      </c>
      <c r="U11" s="79">
        <v>41541</v>
      </c>
      <c r="V11" s="80">
        <v>45192</v>
      </c>
      <c r="W11" s="81">
        <v>44463</v>
      </c>
      <c r="X11" s="82">
        <v>45193</v>
      </c>
      <c r="Y11" s="67">
        <f t="shared" si="0"/>
        <v>10</v>
      </c>
      <c r="Z11" s="54">
        <v>6600</v>
      </c>
      <c r="AA11" s="55">
        <v>17540</v>
      </c>
      <c r="AB11" s="12" t="s">
        <v>68</v>
      </c>
      <c r="AC11" s="3" t="s">
        <v>68</v>
      </c>
      <c r="AD11" s="3">
        <v>1</v>
      </c>
      <c r="AE11" s="3" t="s">
        <v>68</v>
      </c>
      <c r="AF11" s="3" t="s">
        <v>68</v>
      </c>
      <c r="AG11" s="3" t="s">
        <v>68</v>
      </c>
      <c r="AH11" s="3" t="s">
        <v>68</v>
      </c>
      <c r="AI11" s="3" t="s">
        <v>68</v>
      </c>
      <c r="AJ11" s="3">
        <v>1</v>
      </c>
      <c r="AK11" s="3" t="s">
        <v>68</v>
      </c>
      <c r="AL11" s="3" t="s">
        <v>68</v>
      </c>
      <c r="AM11" s="3" t="s">
        <v>68</v>
      </c>
      <c r="AN11" s="3" t="s">
        <v>68</v>
      </c>
      <c r="AO11" s="3">
        <v>1</v>
      </c>
      <c r="AP11" s="3" t="s">
        <v>68</v>
      </c>
      <c r="AQ11" s="3" t="s">
        <v>68</v>
      </c>
      <c r="AR11" s="3" t="s">
        <v>68</v>
      </c>
      <c r="AS11" s="3" t="s">
        <v>68</v>
      </c>
      <c r="AT11" s="3">
        <v>1</v>
      </c>
      <c r="AV11" s="61"/>
    </row>
    <row r="12" spans="2:48" ht="19.5" customHeight="1">
      <c r="B12" s="3">
        <v>118</v>
      </c>
      <c r="C12" s="60">
        <v>6</v>
      </c>
      <c r="E12" s="11" t="s">
        <v>255</v>
      </c>
      <c r="F12" s="13" t="s">
        <v>263</v>
      </c>
      <c r="G12" s="51" t="s">
        <v>257</v>
      </c>
      <c r="H12" s="13" t="s">
        <v>266</v>
      </c>
      <c r="I12" s="13" t="s">
        <v>267</v>
      </c>
      <c r="J12" s="119">
        <v>118</v>
      </c>
      <c r="K12" s="119">
        <v>4</v>
      </c>
      <c r="L12" s="119" t="s">
        <v>298</v>
      </c>
      <c r="M12" s="13" t="s">
        <v>299</v>
      </c>
      <c r="N12" s="120" t="s">
        <v>550</v>
      </c>
      <c r="O12" s="15" t="s">
        <v>555</v>
      </c>
      <c r="P12" s="121" t="s">
        <v>139</v>
      </c>
      <c r="Q12" s="14"/>
      <c r="R12" s="78">
        <v>0.65</v>
      </c>
      <c r="S12" s="16" t="s">
        <v>66</v>
      </c>
      <c r="T12" s="16" t="s">
        <v>104</v>
      </c>
      <c r="U12" s="79">
        <v>41957</v>
      </c>
      <c r="V12" s="80">
        <v>45609</v>
      </c>
      <c r="W12" s="146">
        <v>44879</v>
      </c>
      <c r="X12" s="147">
        <v>45610</v>
      </c>
      <c r="Y12" s="67">
        <f t="shared" si="0"/>
        <v>10</v>
      </c>
      <c r="Z12" s="54" t="s">
        <v>68</v>
      </c>
      <c r="AA12" s="55" t="s">
        <v>68</v>
      </c>
      <c r="AB12" s="12" t="s">
        <v>68</v>
      </c>
      <c r="AC12" s="3" t="s">
        <v>68</v>
      </c>
      <c r="AD12" s="3" t="s">
        <v>68</v>
      </c>
      <c r="AE12" s="3" t="s">
        <v>68</v>
      </c>
      <c r="AF12" s="3" t="s">
        <v>68</v>
      </c>
      <c r="AG12" s="3">
        <v>1</v>
      </c>
      <c r="AH12" s="3" t="s">
        <v>68</v>
      </c>
      <c r="AI12" s="3" t="s">
        <v>68</v>
      </c>
      <c r="AJ12" s="3">
        <v>1</v>
      </c>
      <c r="AK12" s="3" t="s">
        <v>68</v>
      </c>
      <c r="AL12" s="3" t="s">
        <v>68</v>
      </c>
      <c r="AM12" s="3" t="s">
        <v>68</v>
      </c>
      <c r="AN12" s="3" t="s">
        <v>68</v>
      </c>
      <c r="AO12" s="3">
        <v>1</v>
      </c>
      <c r="AP12" s="3" t="s">
        <v>68</v>
      </c>
      <c r="AQ12" s="3" t="s">
        <v>68</v>
      </c>
      <c r="AR12" s="3" t="s">
        <v>68</v>
      </c>
      <c r="AS12" s="3" t="s">
        <v>68</v>
      </c>
      <c r="AT12" s="3">
        <v>1</v>
      </c>
      <c r="AV12" s="61"/>
    </row>
    <row r="13" spans="2:48" ht="19.5" customHeight="1">
      <c r="B13" s="3">
        <v>132</v>
      </c>
      <c r="C13" s="60">
        <v>20</v>
      </c>
      <c r="E13" s="11" t="s">
        <v>255</v>
      </c>
      <c r="F13" s="13" t="s">
        <v>263</v>
      </c>
      <c r="G13" s="51" t="s">
        <v>257</v>
      </c>
      <c r="H13" s="13" t="s">
        <v>265</v>
      </c>
      <c r="I13" s="13" t="s">
        <v>271</v>
      </c>
      <c r="J13" s="119">
        <v>241</v>
      </c>
      <c r="K13" s="119">
        <v>3</v>
      </c>
      <c r="L13" s="119" t="s">
        <v>311</v>
      </c>
      <c r="M13" s="13" t="s">
        <v>312</v>
      </c>
      <c r="N13" s="120" t="s">
        <v>517</v>
      </c>
      <c r="O13" s="15" t="s">
        <v>372</v>
      </c>
      <c r="P13" s="121" t="s">
        <v>60</v>
      </c>
      <c r="Q13" s="14"/>
      <c r="R13" s="78">
        <v>1.99</v>
      </c>
      <c r="S13" s="16" t="s">
        <v>71</v>
      </c>
      <c r="T13" s="16" t="s">
        <v>62</v>
      </c>
      <c r="U13" s="79">
        <v>42419</v>
      </c>
      <c r="V13" s="80">
        <v>45706</v>
      </c>
      <c r="W13" s="146">
        <v>45004</v>
      </c>
      <c r="X13" s="147">
        <v>45735</v>
      </c>
      <c r="Y13" s="67">
        <f t="shared" si="0"/>
        <v>9</v>
      </c>
      <c r="Z13" s="54" t="s">
        <v>68</v>
      </c>
      <c r="AA13" s="55" t="s">
        <v>68</v>
      </c>
      <c r="AB13" s="12" t="s">
        <v>68</v>
      </c>
      <c r="AC13" s="3" t="s">
        <v>68</v>
      </c>
      <c r="AD13" s="3" t="s">
        <v>68</v>
      </c>
      <c r="AE13" s="3">
        <v>1</v>
      </c>
      <c r="AF13" s="3" t="s">
        <v>68</v>
      </c>
      <c r="AG13" s="3" t="s">
        <v>68</v>
      </c>
      <c r="AH13" s="3" t="s">
        <v>68</v>
      </c>
      <c r="AI13" s="3">
        <v>1</v>
      </c>
      <c r="AJ13" s="3" t="s">
        <v>68</v>
      </c>
      <c r="AK13" s="3" t="s">
        <v>68</v>
      </c>
      <c r="AL13" s="3">
        <v>1</v>
      </c>
      <c r="AM13" s="3" t="s">
        <v>68</v>
      </c>
      <c r="AN13" s="3" t="s">
        <v>68</v>
      </c>
      <c r="AO13" s="3" t="s">
        <v>68</v>
      </c>
      <c r="AP13" s="3" t="s">
        <v>68</v>
      </c>
      <c r="AQ13" s="3">
        <v>1</v>
      </c>
      <c r="AR13" s="3" t="s">
        <v>68</v>
      </c>
      <c r="AS13" s="3" t="s">
        <v>68</v>
      </c>
      <c r="AT13" s="3" t="s">
        <v>68</v>
      </c>
      <c r="AV13" s="61"/>
    </row>
    <row r="14" spans="2:48" ht="19.5" customHeight="1">
      <c r="B14" s="3">
        <v>113</v>
      </c>
      <c r="C14" s="60">
        <v>1</v>
      </c>
      <c r="E14" s="11" t="s">
        <v>255</v>
      </c>
      <c r="F14" s="13" t="s">
        <v>263</v>
      </c>
      <c r="G14" s="51" t="s">
        <v>257</v>
      </c>
      <c r="H14" s="13" t="s">
        <v>265</v>
      </c>
      <c r="I14" s="13" t="s">
        <v>148</v>
      </c>
      <c r="J14" s="119">
        <v>5</v>
      </c>
      <c r="K14" s="119">
        <v>3</v>
      </c>
      <c r="L14" s="119" t="s">
        <v>288</v>
      </c>
      <c r="M14" s="13" t="s">
        <v>289</v>
      </c>
      <c r="N14" s="120" t="s">
        <v>524</v>
      </c>
      <c r="O14" s="15" t="s">
        <v>546</v>
      </c>
      <c r="P14" s="121" t="s">
        <v>162</v>
      </c>
      <c r="Q14" s="15"/>
      <c r="R14" s="78">
        <v>2.35</v>
      </c>
      <c r="S14" s="16" t="s">
        <v>61</v>
      </c>
      <c r="T14" s="16" t="s">
        <v>62</v>
      </c>
      <c r="U14" s="79">
        <v>41212</v>
      </c>
      <c r="V14" s="80">
        <v>45228</v>
      </c>
      <c r="W14" s="81">
        <v>44528</v>
      </c>
      <c r="X14" s="82">
        <v>45258</v>
      </c>
      <c r="Y14" s="67">
        <f t="shared" si="0"/>
        <v>11</v>
      </c>
      <c r="Z14" s="54">
        <v>32800</v>
      </c>
      <c r="AA14" s="55">
        <v>17650</v>
      </c>
      <c r="AB14" s="12">
        <v>1</v>
      </c>
      <c r="AC14" s="3" t="s">
        <v>68</v>
      </c>
      <c r="AD14" s="3" t="s">
        <v>68</v>
      </c>
      <c r="AE14" s="3" t="s">
        <v>68</v>
      </c>
      <c r="AF14" s="3" t="s">
        <v>68</v>
      </c>
      <c r="AG14" s="3" t="s">
        <v>68</v>
      </c>
      <c r="AH14" s="3" t="s">
        <v>68</v>
      </c>
      <c r="AI14" s="3">
        <v>1</v>
      </c>
      <c r="AJ14" s="3" t="s">
        <v>68</v>
      </c>
      <c r="AK14" s="3" t="s">
        <v>68</v>
      </c>
      <c r="AL14" s="3" t="s">
        <v>68</v>
      </c>
      <c r="AM14" s="3">
        <v>1</v>
      </c>
      <c r="AN14" s="3" t="s">
        <v>68</v>
      </c>
      <c r="AO14" s="3" t="s">
        <v>68</v>
      </c>
      <c r="AP14" s="3" t="s">
        <v>68</v>
      </c>
      <c r="AQ14" s="3" t="s">
        <v>68</v>
      </c>
      <c r="AR14" s="3">
        <v>1</v>
      </c>
      <c r="AS14" s="3" t="s">
        <v>68</v>
      </c>
      <c r="AT14" s="3" t="s">
        <v>68</v>
      </c>
      <c r="AV14" s="61"/>
    </row>
    <row r="15" spans="2:48" ht="19.5" customHeight="1">
      <c r="B15" s="3">
        <v>121</v>
      </c>
      <c r="C15" s="60">
        <v>9</v>
      </c>
      <c r="E15" s="11" t="s">
        <v>255</v>
      </c>
      <c r="F15" s="13" t="s">
        <v>263</v>
      </c>
      <c r="G15" s="51" t="s">
        <v>257</v>
      </c>
      <c r="H15" s="13" t="s">
        <v>266</v>
      </c>
      <c r="I15" s="13" t="s">
        <v>267</v>
      </c>
      <c r="J15" s="119">
        <v>122</v>
      </c>
      <c r="K15" s="119">
        <v>5</v>
      </c>
      <c r="L15" s="119" t="s">
        <v>303</v>
      </c>
      <c r="M15" s="13" t="s">
        <v>304</v>
      </c>
      <c r="N15" s="120" t="s">
        <v>489</v>
      </c>
      <c r="O15" s="15" t="s">
        <v>548</v>
      </c>
      <c r="P15" s="121" t="s">
        <v>302</v>
      </c>
      <c r="Q15" s="14"/>
      <c r="R15" s="78">
        <v>0.65</v>
      </c>
      <c r="S15" s="16" t="s">
        <v>66</v>
      </c>
      <c r="T15" s="16" t="s">
        <v>67</v>
      </c>
      <c r="U15" s="79">
        <v>41991</v>
      </c>
      <c r="V15" s="80">
        <v>45277</v>
      </c>
      <c r="W15" s="81">
        <v>44548</v>
      </c>
      <c r="X15" s="82">
        <v>45278</v>
      </c>
      <c r="Y15" s="67">
        <f t="shared" si="0"/>
        <v>9</v>
      </c>
      <c r="Z15" s="54">
        <v>6600</v>
      </c>
      <c r="AA15" s="55">
        <v>17540</v>
      </c>
      <c r="AB15" s="12" t="s">
        <v>68</v>
      </c>
      <c r="AC15" s="3" t="s">
        <v>68</v>
      </c>
      <c r="AD15" s="3">
        <v>1</v>
      </c>
      <c r="AE15" s="3" t="s">
        <v>68</v>
      </c>
      <c r="AF15" s="3" t="s">
        <v>68</v>
      </c>
      <c r="AG15" s="3" t="s">
        <v>68</v>
      </c>
      <c r="AH15" s="3" t="s">
        <v>68</v>
      </c>
      <c r="AI15" s="3" t="s">
        <v>68</v>
      </c>
      <c r="AJ15" s="3">
        <v>1</v>
      </c>
      <c r="AK15" s="3" t="s">
        <v>68</v>
      </c>
      <c r="AL15" s="3" t="s">
        <v>68</v>
      </c>
      <c r="AM15" s="3" t="s">
        <v>68</v>
      </c>
      <c r="AN15" s="3" t="s">
        <v>68</v>
      </c>
      <c r="AO15" s="3">
        <v>1</v>
      </c>
      <c r="AP15" s="3" t="s">
        <v>68</v>
      </c>
      <c r="AQ15" s="3" t="s">
        <v>68</v>
      </c>
      <c r="AR15" s="3" t="s">
        <v>68</v>
      </c>
      <c r="AS15" s="3" t="s">
        <v>68</v>
      </c>
      <c r="AT15" s="3">
        <v>1</v>
      </c>
      <c r="AV15" s="61"/>
    </row>
    <row r="16" spans="2:48" ht="19.5" customHeight="1">
      <c r="B16" s="3">
        <v>116</v>
      </c>
      <c r="C16" s="60">
        <v>4</v>
      </c>
      <c r="E16" s="11" t="s">
        <v>255</v>
      </c>
      <c r="F16" s="13" t="s">
        <v>263</v>
      </c>
      <c r="G16" s="51" t="s">
        <v>257</v>
      </c>
      <c r="H16" s="13" t="s">
        <v>265</v>
      </c>
      <c r="I16" s="13" t="s">
        <v>148</v>
      </c>
      <c r="J16" s="119">
        <v>107</v>
      </c>
      <c r="K16" s="119">
        <v>4</v>
      </c>
      <c r="L16" s="119" t="s">
        <v>284</v>
      </c>
      <c r="M16" s="13" t="s">
        <v>285</v>
      </c>
      <c r="N16" s="120" t="s">
        <v>550</v>
      </c>
      <c r="O16" s="15" t="s">
        <v>555</v>
      </c>
      <c r="P16" s="121" t="s">
        <v>173</v>
      </c>
      <c r="Q16" s="15"/>
      <c r="R16" s="78">
        <v>0.65</v>
      </c>
      <c r="S16" s="16" t="s">
        <v>66</v>
      </c>
      <c r="T16" s="16" t="s">
        <v>104</v>
      </c>
      <c r="U16" s="79">
        <v>41208</v>
      </c>
      <c r="V16" s="80">
        <v>45590</v>
      </c>
      <c r="W16" s="146">
        <v>44860</v>
      </c>
      <c r="X16" s="147">
        <v>45591</v>
      </c>
      <c r="Y16" s="67">
        <f t="shared" si="0"/>
        <v>12</v>
      </c>
      <c r="Z16" s="54" t="s">
        <v>68</v>
      </c>
      <c r="AA16" s="55" t="s">
        <v>68</v>
      </c>
      <c r="AB16" s="12" t="s">
        <v>68</v>
      </c>
      <c r="AC16" s="3" t="s">
        <v>68</v>
      </c>
      <c r="AD16" s="3" t="s">
        <v>68</v>
      </c>
      <c r="AE16" s="3" t="s">
        <v>68</v>
      </c>
      <c r="AF16" s="3" t="s">
        <v>68</v>
      </c>
      <c r="AG16" s="3">
        <v>1</v>
      </c>
      <c r="AH16" s="3" t="s">
        <v>68</v>
      </c>
      <c r="AI16" s="3" t="s">
        <v>68</v>
      </c>
      <c r="AJ16" s="3">
        <v>1</v>
      </c>
      <c r="AK16" s="3" t="s">
        <v>68</v>
      </c>
      <c r="AL16" s="3" t="s">
        <v>68</v>
      </c>
      <c r="AM16" s="3" t="s">
        <v>68</v>
      </c>
      <c r="AN16" s="3" t="s">
        <v>68</v>
      </c>
      <c r="AO16" s="3">
        <v>1</v>
      </c>
      <c r="AP16" s="3" t="s">
        <v>68</v>
      </c>
      <c r="AQ16" s="3" t="s">
        <v>68</v>
      </c>
      <c r="AR16" s="3" t="s">
        <v>68</v>
      </c>
      <c r="AS16" s="3" t="s">
        <v>68</v>
      </c>
      <c r="AT16" s="3">
        <v>1</v>
      </c>
      <c r="AV16" s="61"/>
    </row>
    <row r="17" spans="2:48" ht="19.5" customHeight="1">
      <c r="B17" s="92">
        <v>123</v>
      </c>
      <c r="C17" s="117">
        <v>11</v>
      </c>
      <c r="E17" s="122" t="s">
        <v>255</v>
      </c>
      <c r="F17" s="123" t="s">
        <v>263</v>
      </c>
      <c r="G17" s="124" t="s">
        <v>257</v>
      </c>
      <c r="H17" s="123" t="s">
        <v>266</v>
      </c>
      <c r="I17" s="123" t="s">
        <v>275</v>
      </c>
      <c r="J17" s="125">
        <v>170</v>
      </c>
      <c r="K17" s="125">
        <v>3</v>
      </c>
      <c r="L17" s="125" t="s">
        <v>276</v>
      </c>
      <c r="M17" s="123" t="s">
        <v>277</v>
      </c>
      <c r="N17" s="126" t="s">
        <v>511</v>
      </c>
      <c r="O17" s="127" t="s">
        <v>512</v>
      </c>
      <c r="P17" s="128" t="s">
        <v>77</v>
      </c>
      <c r="Q17" s="140"/>
      <c r="R17" s="129">
        <v>1.99</v>
      </c>
      <c r="S17" s="130" t="s">
        <v>71</v>
      </c>
      <c r="T17" s="130" t="s">
        <v>62</v>
      </c>
      <c r="U17" s="131">
        <v>40876</v>
      </c>
      <c r="V17" s="155">
        <v>45626</v>
      </c>
      <c r="W17" s="153">
        <v>44924</v>
      </c>
      <c r="X17" s="154">
        <v>45655</v>
      </c>
      <c r="Y17" s="135">
        <f t="shared" si="0"/>
        <v>13</v>
      </c>
      <c r="Z17" s="139" t="s">
        <v>558</v>
      </c>
      <c r="AA17" s="142" t="s">
        <v>558</v>
      </c>
      <c r="AB17" s="136"/>
      <c r="AC17" s="92"/>
      <c r="AD17" s="92"/>
      <c r="AE17" s="92">
        <v>1</v>
      </c>
      <c r="AF17" s="92" t="s">
        <v>68</v>
      </c>
      <c r="AG17" s="92" t="s">
        <v>68</v>
      </c>
      <c r="AH17" s="92" t="s">
        <v>68</v>
      </c>
      <c r="AI17" s="92">
        <v>1</v>
      </c>
      <c r="AJ17" s="92" t="s">
        <v>68</v>
      </c>
      <c r="AK17" s="92" t="s">
        <v>68</v>
      </c>
      <c r="AL17" s="92">
        <v>1</v>
      </c>
      <c r="AM17" s="92" t="s">
        <v>68</v>
      </c>
      <c r="AN17" s="92" t="s">
        <v>68</v>
      </c>
      <c r="AO17" s="92" t="s">
        <v>68</v>
      </c>
      <c r="AP17" s="92" t="s">
        <v>68</v>
      </c>
      <c r="AQ17" s="92">
        <v>1</v>
      </c>
      <c r="AR17" s="92" t="s">
        <v>68</v>
      </c>
      <c r="AS17" s="92" t="s">
        <v>68</v>
      </c>
      <c r="AT17" s="92" t="s">
        <v>68</v>
      </c>
      <c r="AV17" s="137" t="s">
        <v>554</v>
      </c>
    </row>
    <row r="18" spans="2:48" ht="19.5" customHeight="1">
      <c r="B18" s="3">
        <v>119</v>
      </c>
      <c r="C18" s="60">
        <v>7</v>
      </c>
      <c r="E18" s="11" t="s">
        <v>255</v>
      </c>
      <c r="F18" s="13" t="s">
        <v>263</v>
      </c>
      <c r="G18" s="51" t="s">
        <v>257</v>
      </c>
      <c r="H18" s="13" t="s">
        <v>265</v>
      </c>
      <c r="I18" s="13" t="s">
        <v>148</v>
      </c>
      <c r="J18" s="119">
        <v>120</v>
      </c>
      <c r="K18" s="119">
        <v>5</v>
      </c>
      <c r="L18" s="119" t="s">
        <v>300</v>
      </c>
      <c r="M18" s="13" t="s">
        <v>301</v>
      </c>
      <c r="N18" s="120" t="s">
        <v>489</v>
      </c>
      <c r="O18" s="15" t="s">
        <v>548</v>
      </c>
      <c r="P18" s="121" t="s">
        <v>302</v>
      </c>
      <c r="Q18" s="15"/>
      <c r="R18" s="78">
        <v>0.65</v>
      </c>
      <c r="S18" s="16" t="s">
        <v>66</v>
      </c>
      <c r="T18" s="16" t="s">
        <v>67</v>
      </c>
      <c r="U18" s="79">
        <v>41991</v>
      </c>
      <c r="V18" s="80">
        <v>45277</v>
      </c>
      <c r="W18" s="81">
        <v>44548</v>
      </c>
      <c r="X18" s="82">
        <v>45278</v>
      </c>
      <c r="Y18" s="67">
        <f t="shared" si="0"/>
        <v>9</v>
      </c>
      <c r="Z18" s="54">
        <v>6600</v>
      </c>
      <c r="AA18" s="55">
        <v>17540</v>
      </c>
      <c r="AB18" s="12" t="s">
        <v>68</v>
      </c>
      <c r="AC18" s="3" t="s">
        <v>68</v>
      </c>
      <c r="AD18" s="3">
        <v>1</v>
      </c>
      <c r="AE18" s="3" t="s">
        <v>68</v>
      </c>
      <c r="AF18" s="3" t="s">
        <v>68</v>
      </c>
      <c r="AG18" s="3" t="s">
        <v>68</v>
      </c>
      <c r="AH18" s="3" t="s">
        <v>68</v>
      </c>
      <c r="AI18" s="3" t="s">
        <v>68</v>
      </c>
      <c r="AJ18" s="3">
        <v>1</v>
      </c>
      <c r="AK18" s="3" t="s">
        <v>68</v>
      </c>
      <c r="AL18" s="3" t="s">
        <v>68</v>
      </c>
      <c r="AM18" s="3" t="s">
        <v>68</v>
      </c>
      <c r="AN18" s="3" t="s">
        <v>68</v>
      </c>
      <c r="AO18" s="3">
        <v>1</v>
      </c>
      <c r="AP18" s="3" t="s">
        <v>68</v>
      </c>
      <c r="AQ18" s="3" t="s">
        <v>68</v>
      </c>
      <c r="AR18" s="3" t="s">
        <v>68</v>
      </c>
      <c r="AS18" s="3" t="s">
        <v>68</v>
      </c>
      <c r="AT18" s="3">
        <v>1</v>
      </c>
      <c r="AV18" s="61"/>
    </row>
    <row r="19" spans="2:48" ht="19.5" customHeight="1">
      <c r="B19" s="3">
        <v>120</v>
      </c>
      <c r="C19" s="60">
        <v>8</v>
      </c>
      <c r="E19" s="11" t="s">
        <v>255</v>
      </c>
      <c r="F19" s="13" t="s">
        <v>263</v>
      </c>
      <c r="G19" s="51" t="s">
        <v>257</v>
      </c>
      <c r="H19" s="13" t="s">
        <v>265</v>
      </c>
      <c r="I19" s="13" t="s">
        <v>148</v>
      </c>
      <c r="J19" s="119">
        <v>121</v>
      </c>
      <c r="K19" s="119">
        <v>5</v>
      </c>
      <c r="L19" s="119" t="s">
        <v>305</v>
      </c>
      <c r="M19" s="13" t="s">
        <v>306</v>
      </c>
      <c r="N19" s="120" t="s">
        <v>501</v>
      </c>
      <c r="O19" s="15" t="s">
        <v>556</v>
      </c>
      <c r="P19" s="121" t="s">
        <v>90</v>
      </c>
      <c r="Q19" s="14"/>
      <c r="R19" s="78">
        <v>0.65</v>
      </c>
      <c r="S19" s="16" t="s">
        <v>66</v>
      </c>
      <c r="T19" s="16" t="s">
        <v>67</v>
      </c>
      <c r="U19" s="79">
        <v>42013</v>
      </c>
      <c r="V19" s="80">
        <v>45299</v>
      </c>
      <c r="W19" s="81">
        <v>44570</v>
      </c>
      <c r="X19" s="82">
        <v>45300</v>
      </c>
      <c r="Y19" s="67">
        <f t="shared" si="0"/>
        <v>9</v>
      </c>
      <c r="Z19" s="54">
        <v>6600</v>
      </c>
      <c r="AA19" s="55">
        <v>17540</v>
      </c>
      <c r="AB19" s="12" t="s">
        <v>68</v>
      </c>
      <c r="AC19" s="3" t="s">
        <v>68</v>
      </c>
      <c r="AD19" s="3">
        <v>1</v>
      </c>
      <c r="AE19" s="3" t="s">
        <v>68</v>
      </c>
      <c r="AF19" s="3" t="s">
        <v>68</v>
      </c>
      <c r="AG19" s="3" t="s">
        <v>68</v>
      </c>
      <c r="AH19" s="3" t="s">
        <v>68</v>
      </c>
      <c r="AI19" s="3" t="s">
        <v>68</v>
      </c>
      <c r="AJ19" s="3">
        <v>1</v>
      </c>
      <c r="AK19" s="3" t="s">
        <v>68</v>
      </c>
      <c r="AL19" s="3" t="s">
        <v>68</v>
      </c>
      <c r="AM19" s="3" t="s">
        <v>68</v>
      </c>
      <c r="AN19" s="3" t="s">
        <v>68</v>
      </c>
      <c r="AO19" s="3">
        <v>1</v>
      </c>
      <c r="AP19" s="3" t="s">
        <v>68</v>
      </c>
      <c r="AQ19" s="3" t="s">
        <v>68</v>
      </c>
      <c r="AR19" s="3" t="s">
        <v>68</v>
      </c>
      <c r="AS19" s="3" t="s">
        <v>68</v>
      </c>
      <c r="AT19" s="3">
        <v>1</v>
      </c>
      <c r="AV19" s="61"/>
    </row>
    <row r="20" spans="2:48" ht="19.5" customHeight="1">
      <c r="B20" s="3">
        <v>126</v>
      </c>
      <c r="C20" s="60">
        <v>14</v>
      </c>
      <c r="E20" s="11" t="s">
        <v>255</v>
      </c>
      <c r="F20" s="13" t="s">
        <v>263</v>
      </c>
      <c r="G20" s="51" t="s">
        <v>257</v>
      </c>
      <c r="H20" s="13" t="s">
        <v>278</v>
      </c>
      <c r="I20" s="13" t="s">
        <v>279</v>
      </c>
      <c r="J20" s="119">
        <v>182</v>
      </c>
      <c r="K20" s="119">
        <v>3</v>
      </c>
      <c r="L20" s="119" t="s">
        <v>280</v>
      </c>
      <c r="M20" s="13" t="s">
        <v>281</v>
      </c>
      <c r="N20" s="120" t="s">
        <v>511</v>
      </c>
      <c r="O20" s="15" t="s">
        <v>512</v>
      </c>
      <c r="P20" s="121" t="s">
        <v>77</v>
      </c>
      <c r="Q20" s="14"/>
      <c r="R20" s="78">
        <v>1.99</v>
      </c>
      <c r="S20" s="16" t="s">
        <v>71</v>
      </c>
      <c r="T20" s="16" t="s">
        <v>62</v>
      </c>
      <c r="U20" s="79">
        <v>40981</v>
      </c>
      <c r="V20" s="80">
        <v>45728</v>
      </c>
      <c r="W20" s="146">
        <v>45029</v>
      </c>
      <c r="X20" s="147">
        <v>45760</v>
      </c>
      <c r="Y20" s="67">
        <f t="shared" si="0"/>
        <v>13</v>
      </c>
      <c r="Z20" s="54" t="s">
        <v>68</v>
      </c>
      <c r="AA20" s="55" t="s">
        <v>68</v>
      </c>
      <c r="AB20" s="12" t="s">
        <v>68</v>
      </c>
      <c r="AC20" s="3" t="s">
        <v>68</v>
      </c>
      <c r="AD20" s="3" t="s">
        <v>68</v>
      </c>
      <c r="AE20" s="3">
        <v>1</v>
      </c>
      <c r="AF20" s="3" t="s">
        <v>68</v>
      </c>
      <c r="AG20" s="3" t="s">
        <v>68</v>
      </c>
      <c r="AH20" s="3" t="s">
        <v>68</v>
      </c>
      <c r="AI20" s="3">
        <v>1</v>
      </c>
      <c r="AJ20" s="3" t="s">
        <v>68</v>
      </c>
      <c r="AK20" s="3" t="s">
        <v>68</v>
      </c>
      <c r="AL20" s="3">
        <v>1</v>
      </c>
      <c r="AM20" s="3" t="s">
        <v>68</v>
      </c>
      <c r="AN20" s="3" t="s">
        <v>68</v>
      </c>
      <c r="AO20" s="3" t="s">
        <v>68</v>
      </c>
      <c r="AP20" s="3" t="s">
        <v>68</v>
      </c>
      <c r="AQ20" s="3">
        <v>1</v>
      </c>
      <c r="AR20" s="3" t="s">
        <v>68</v>
      </c>
      <c r="AS20" s="3" t="s">
        <v>68</v>
      </c>
      <c r="AT20" s="3" t="s">
        <v>68</v>
      </c>
      <c r="AV20" s="61"/>
    </row>
    <row r="21" spans="2:48" ht="19.5" customHeight="1">
      <c r="B21" s="3">
        <v>122</v>
      </c>
      <c r="C21" s="60">
        <v>10</v>
      </c>
      <c r="E21" s="11" t="s">
        <v>255</v>
      </c>
      <c r="F21" s="13" t="s">
        <v>263</v>
      </c>
      <c r="G21" s="51" t="s">
        <v>257</v>
      </c>
      <c r="H21" s="13" t="s">
        <v>265</v>
      </c>
      <c r="I21" s="13" t="s">
        <v>148</v>
      </c>
      <c r="J21" s="119">
        <v>161</v>
      </c>
      <c r="K21" s="119">
        <v>3</v>
      </c>
      <c r="L21" s="119" t="s">
        <v>273</v>
      </c>
      <c r="M21" s="13" t="s">
        <v>274</v>
      </c>
      <c r="N21" s="120" t="s">
        <v>511</v>
      </c>
      <c r="O21" s="15" t="s">
        <v>512</v>
      </c>
      <c r="P21" s="121" t="s">
        <v>77</v>
      </c>
      <c r="Q21" s="15"/>
      <c r="R21" s="78">
        <v>1.99</v>
      </c>
      <c r="S21" s="16" t="s">
        <v>71</v>
      </c>
      <c r="T21" s="16" t="s">
        <v>62</v>
      </c>
      <c r="U21" s="79">
        <v>40561</v>
      </c>
      <c r="V21" s="80">
        <v>45308</v>
      </c>
      <c r="W21" s="81">
        <v>44610</v>
      </c>
      <c r="X21" s="82">
        <v>45340</v>
      </c>
      <c r="Y21" s="67">
        <f t="shared" si="0"/>
        <v>13</v>
      </c>
      <c r="Z21" s="54">
        <v>34200</v>
      </c>
      <c r="AA21" s="55">
        <v>17650</v>
      </c>
      <c r="AB21" s="12">
        <v>1</v>
      </c>
      <c r="AC21" s="3" t="s">
        <v>68</v>
      </c>
      <c r="AD21" s="3" t="s">
        <v>68</v>
      </c>
      <c r="AE21" s="3" t="s">
        <v>68</v>
      </c>
      <c r="AF21" s="3" t="s">
        <v>68</v>
      </c>
      <c r="AG21" s="3" t="s">
        <v>68</v>
      </c>
      <c r="AH21" s="3" t="s">
        <v>68</v>
      </c>
      <c r="AI21" s="3">
        <v>1</v>
      </c>
      <c r="AJ21" s="3" t="s">
        <v>68</v>
      </c>
      <c r="AK21" s="3" t="s">
        <v>68</v>
      </c>
      <c r="AL21" s="3">
        <v>1</v>
      </c>
      <c r="AM21" s="3" t="s">
        <v>68</v>
      </c>
      <c r="AN21" s="3" t="s">
        <v>68</v>
      </c>
      <c r="AO21" s="3" t="s">
        <v>68</v>
      </c>
      <c r="AP21" s="3" t="s">
        <v>68</v>
      </c>
      <c r="AQ21" s="3">
        <v>1</v>
      </c>
      <c r="AR21" s="3" t="s">
        <v>68</v>
      </c>
      <c r="AS21" s="3" t="s">
        <v>68</v>
      </c>
      <c r="AT21" s="3" t="s">
        <v>68</v>
      </c>
      <c r="AV21" s="61"/>
    </row>
    <row r="22" spans="2:48" ht="19.5" customHeight="1">
      <c r="B22" s="3">
        <v>128</v>
      </c>
      <c r="C22" s="60">
        <v>16</v>
      </c>
      <c r="E22" s="11" t="s">
        <v>255</v>
      </c>
      <c r="F22" s="13" t="s">
        <v>263</v>
      </c>
      <c r="G22" s="51" t="s">
        <v>257</v>
      </c>
      <c r="H22" s="13" t="s">
        <v>266</v>
      </c>
      <c r="I22" s="13" t="s">
        <v>267</v>
      </c>
      <c r="J22" s="119">
        <v>206</v>
      </c>
      <c r="K22" s="119">
        <v>5</v>
      </c>
      <c r="L22" s="119" t="s">
        <v>296</v>
      </c>
      <c r="M22" s="13" t="s">
        <v>297</v>
      </c>
      <c r="N22" s="120" t="s">
        <v>550</v>
      </c>
      <c r="O22" s="15" t="s">
        <v>561</v>
      </c>
      <c r="P22" s="121" t="s">
        <v>93</v>
      </c>
      <c r="Q22" s="15"/>
      <c r="R22" s="78">
        <v>1.49</v>
      </c>
      <c r="S22" s="16" t="s">
        <v>71</v>
      </c>
      <c r="T22" s="16" t="s">
        <v>94</v>
      </c>
      <c r="U22" s="79">
        <v>41694</v>
      </c>
      <c r="V22" s="80">
        <v>45711</v>
      </c>
      <c r="W22" s="146">
        <v>45009</v>
      </c>
      <c r="X22" s="147">
        <v>45740</v>
      </c>
      <c r="Y22" s="67">
        <f t="shared" si="0"/>
        <v>11</v>
      </c>
      <c r="Z22" s="54" t="s">
        <v>68</v>
      </c>
      <c r="AA22" s="55" t="s">
        <v>68</v>
      </c>
      <c r="AB22" s="12" t="s">
        <v>68</v>
      </c>
      <c r="AC22" s="3" t="s">
        <v>68</v>
      </c>
      <c r="AD22" s="3" t="s">
        <v>68</v>
      </c>
      <c r="AE22" s="3">
        <v>1</v>
      </c>
      <c r="AF22" s="3" t="s">
        <v>68</v>
      </c>
      <c r="AG22" s="3" t="s">
        <v>68</v>
      </c>
      <c r="AH22" s="3" t="s">
        <v>68</v>
      </c>
      <c r="AI22" s="3">
        <v>1</v>
      </c>
      <c r="AJ22" s="3" t="s">
        <v>68</v>
      </c>
      <c r="AK22" s="3">
        <v>1</v>
      </c>
      <c r="AL22" s="3" t="s">
        <v>68</v>
      </c>
      <c r="AM22" s="3" t="s">
        <v>68</v>
      </c>
      <c r="AN22" s="3" t="s">
        <v>68</v>
      </c>
      <c r="AO22" s="3" t="s">
        <v>68</v>
      </c>
      <c r="AP22" s="3">
        <v>1</v>
      </c>
      <c r="AQ22" s="3" t="s">
        <v>68</v>
      </c>
      <c r="AR22" s="3" t="s">
        <v>68</v>
      </c>
      <c r="AS22" s="3" t="s">
        <v>68</v>
      </c>
      <c r="AT22" s="3" t="s">
        <v>68</v>
      </c>
      <c r="AV22" s="61"/>
    </row>
    <row r="23" spans="2:48" ht="19.5" customHeight="1">
      <c r="B23" s="112">
        <v>124</v>
      </c>
      <c r="C23" s="116">
        <v>12</v>
      </c>
      <c r="E23" s="93" t="s">
        <v>255</v>
      </c>
      <c r="F23" s="94" t="s">
        <v>263</v>
      </c>
      <c r="G23" s="95" t="s">
        <v>257</v>
      </c>
      <c r="H23" s="94" t="s">
        <v>265</v>
      </c>
      <c r="I23" s="94" t="s">
        <v>145</v>
      </c>
      <c r="J23" s="96">
        <v>173</v>
      </c>
      <c r="K23" s="96">
        <v>5</v>
      </c>
      <c r="L23" s="96" t="s">
        <v>562</v>
      </c>
      <c r="M23" s="94" t="s">
        <v>563</v>
      </c>
      <c r="N23" s="138" t="s">
        <v>489</v>
      </c>
      <c r="O23" s="98" t="s">
        <v>416</v>
      </c>
      <c r="P23" s="99" t="s">
        <v>417</v>
      </c>
      <c r="Q23" s="100"/>
      <c r="R23" s="118">
        <v>0.65</v>
      </c>
      <c r="S23" s="103" t="s">
        <v>370</v>
      </c>
      <c r="T23" s="103" t="s">
        <v>67</v>
      </c>
      <c r="U23" s="104">
        <v>44959</v>
      </c>
      <c r="V23" s="105">
        <v>46054</v>
      </c>
      <c r="W23" s="106">
        <v>44959</v>
      </c>
      <c r="X23" s="107">
        <v>46083</v>
      </c>
      <c r="Y23" s="108">
        <f t="shared" si="0"/>
        <v>3</v>
      </c>
      <c r="Z23" s="109" t="s">
        <v>68</v>
      </c>
      <c r="AA23" s="110" t="s">
        <v>68</v>
      </c>
      <c r="AB23" s="111" t="s">
        <v>68</v>
      </c>
      <c r="AC23" s="112" t="s">
        <v>68</v>
      </c>
      <c r="AD23" s="112" t="s">
        <v>68</v>
      </c>
      <c r="AE23" s="112" t="s">
        <v>68</v>
      </c>
      <c r="AF23" s="112" t="s">
        <v>68</v>
      </c>
      <c r="AG23" s="112">
        <v>1</v>
      </c>
      <c r="AH23" s="112" t="s">
        <v>68</v>
      </c>
      <c r="AI23" s="112" t="s">
        <v>68</v>
      </c>
      <c r="AJ23" s="112">
        <v>1</v>
      </c>
      <c r="AK23" s="112" t="s">
        <v>68</v>
      </c>
      <c r="AL23" s="112" t="s">
        <v>68</v>
      </c>
      <c r="AM23" s="112" t="s">
        <v>68</v>
      </c>
      <c r="AN23" s="112" t="s">
        <v>68</v>
      </c>
      <c r="AO23" s="112">
        <v>1</v>
      </c>
      <c r="AP23" s="112" t="s">
        <v>68</v>
      </c>
      <c r="AQ23" s="112" t="s">
        <v>68</v>
      </c>
      <c r="AR23" s="112" t="s">
        <v>68</v>
      </c>
      <c r="AS23" s="112" t="s">
        <v>68</v>
      </c>
      <c r="AT23" s="112">
        <v>1</v>
      </c>
      <c r="AV23" s="141" t="s">
        <v>544</v>
      </c>
    </row>
    <row r="24" spans="2:48" ht="19.5" customHeight="1">
      <c r="B24" s="112">
        <v>125</v>
      </c>
      <c r="C24" s="116">
        <v>13</v>
      </c>
      <c r="E24" s="93" t="s">
        <v>255</v>
      </c>
      <c r="F24" s="94" t="s">
        <v>263</v>
      </c>
      <c r="G24" s="95" t="s">
        <v>257</v>
      </c>
      <c r="H24" s="94" t="s">
        <v>265</v>
      </c>
      <c r="I24" s="94" t="s">
        <v>145</v>
      </c>
      <c r="J24" s="96">
        <v>174</v>
      </c>
      <c r="K24" s="96">
        <v>5</v>
      </c>
      <c r="L24" s="96" t="s">
        <v>564</v>
      </c>
      <c r="M24" s="94" t="s">
        <v>565</v>
      </c>
      <c r="N24" s="138" t="s">
        <v>489</v>
      </c>
      <c r="O24" s="98" t="s">
        <v>416</v>
      </c>
      <c r="P24" s="99" t="s">
        <v>417</v>
      </c>
      <c r="Q24" s="98"/>
      <c r="R24" s="118">
        <v>0.65</v>
      </c>
      <c r="S24" s="103" t="s">
        <v>370</v>
      </c>
      <c r="T24" s="103" t="s">
        <v>67</v>
      </c>
      <c r="U24" s="104">
        <v>44959</v>
      </c>
      <c r="V24" s="105">
        <v>46054</v>
      </c>
      <c r="W24" s="106">
        <v>44959</v>
      </c>
      <c r="X24" s="107">
        <v>46083</v>
      </c>
      <c r="Y24" s="108">
        <f t="shared" si="0"/>
        <v>3</v>
      </c>
      <c r="Z24" s="109" t="s">
        <v>68</v>
      </c>
      <c r="AA24" s="110" t="s">
        <v>68</v>
      </c>
      <c r="AB24" s="111" t="s">
        <v>68</v>
      </c>
      <c r="AC24" s="112" t="s">
        <v>68</v>
      </c>
      <c r="AD24" s="112" t="s">
        <v>68</v>
      </c>
      <c r="AE24" s="112" t="s">
        <v>68</v>
      </c>
      <c r="AF24" s="112" t="s">
        <v>68</v>
      </c>
      <c r="AG24" s="112">
        <v>1</v>
      </c>
      <c r="AH24" s="112" t="s">
        <v>68</v>
      </c>
      <c r="AI24" s="112" t="s">
        <v>68</v>
      </c>
      <c r="AJ24" s="112">
        <v>1</v>
      </c>
      <c r="AK24" s="112" t="s">
        <v>68</v>
      </c>
      <c r="AL24" s="112" t="s">
        <v>68</v>
      </c>
      <c r="AM24" s="112" t="s">
        <v>68</v>
      </c>
      <c r="AN24" s="112" t="s">
        <v>68</v>
      </c>
      <c r="AO24" s="112">
        <v>1</v>
      </c>
      <c r="AP24" s="112" t="s">
        <v>68</v>
      </c>
      <c r="AQ24" s="112" t="s">
        <v>68</v>
      </c>
      <c r="AR24" s="112" t="s">
        <v>68</v>
      </c>
      <c r="AS24" s="112" t="s">
        <v>68</v>
      </c>
      <c r="AT24" s="112">
        <v>1</v>
      </c>
      <c r="AV24" s="141" t="s">
        <v>544</v>
      </c>
    </row>
    <row r="25" spans="2:48" ht="19.5" customHeight="1">
      <c r="B25" s="3">
        <v>131</v>
      </c>
      <c r="C25" s="60">
        <v>19</v>
      </c>
      <c r="E25" s="11" t="s">
        <v>255</v>
      </c>
      <c r="F25" s="13" t="s">
        <v>263</v>
      </c>
      <c r="G25" s="51" t="s">
        <v>257</v>
      </c>
      <c r="H25" s="13" t="s">
        <v>266</v>
      </c>
      <c r="I25" s="13" t="s">
        <v>315</v>
      </c>
      <c r="J25" s="119">
        <v>225</v>
      </c>
      <c r="K25" s="119">
        <v>3</v>
      </c>
      <c r="L25" s="119" t="s">
        <v>316</v>
      </c>
      <c r="M25" s="13" t="s">
        <v>317</v>
      </c>
      <c r="N25" s="120" t="s">
        <v>524</v>
      </c>
      <c r="O25" s="15" t="s">
        <v>240</v>
      </c>
      <c r="P25" s="121" t="s">
        <v>241</v>
      </c>
      <c r="Q25" s="15"/>
      <c r="R25" s="78">
        <v>1.79</v>
      </c>
      <c r="S25" s="16" t="s">
        <v>71</v>
      </c>
      <c r="T25" s="16" t="s">
        <v>62</v>
      </c>
      <c r="U25" s="79">
        <v>42808</v>
      </c>
      <c r="V25" s="80">
        <v>45364</v>
      </c>
      <c r="W25" s="81">
        <v>44665</v>
      </c>
      <c r="X25" s="82">
        <v>45396</v>
      </c>
      <c r="Y25" s="67">
        <f t="shared" si="0"/>
        <v>7</v>
      </c>
      <c r="Z25" s="54">
        <v>24600</v>
      </c>
      <c r="AA25" s="55">
        <v>17650</v>
      </c>
      <c r="AB25" s="12">
        <v>1</v>
      </c>
      <c r="AC25" s="3" t="s">
        <v>68</v>
      </c>
      <c r="AD25" s="3" t="s">
        <v>68</v>
      </c>
      <c r="AE25" s="3" t="s">
        <v>68</v>
      </c>
      <c r="AF25" s="3" t="s">
        <v>68</v>
      </c>
      <c r="AG25" s="3" t="s">
        <v>68</v>
      </c>
      <c r="AH25" s="3" t="s">
        <v>68</v>
      </c>
      <c r="AI25" s="3">
        <v>1</v>
      </c>
      <c r="AJ25" s="3" t="s">
        <v>68</v>
      </c>
      <c r="AK25" s="3" t="s">
        <v>68</v>
      </c>
      <c r="AL25" s="3">
        <v>1</v>
      </c>
      <c r="AM25" s="3" t="s">
        <v>68</v>
      </c>
      <c r="AN25" s="3" t="s">
        <v>68</v>
      </c>
      <c r="AO25" s="3" t="s">
        <v>68</v>
      </c>
      <c r="AP25" s="3" t="s">
        <v>68</v>
      </c>
      <c r="AQ25" s="3">
        <v>1</v>
      </c>
      <c r="AR25" s="3" t="s">
        <v>68</v>
      </c>
      <c r="AS25" s="3" t="s">
        <v>68</v>
      </c>
      <c r="AT25" s="3" t="s">
        <v>68</v>
      </c>
      <c r="AV25" s="61"/>
    </row>
    <row r="26" spans="2:48" ht="19.5" customHeight="1">
      <c r="B26" s="3">
        <v>127</v>
      </c>
      <c r="C26" s="60">
        <v>15</v>
      </c>
      <c r="E26" s="11" t="s">
        <v>255</v>
      </c>
      <c r="F26" s="13" t="s">
        <v>263</v>
      </c>
      <c r="G26" s="51" t="s">
        <v>257</v>
      </c>
      <c r="H26" s="13" t="s">
        <v>293</v>
      </c>
      <c r="I26" s="13" t="s">
        <v>148</v>
      </c>
      <c r="J26" s="119">
        <v>205</v>
      </c>
      <c r="K26" s="119">
        <v>5</v>
      </c>
      <c r="L26" s="119" t="s">
        <v>294</v>
      </c>
      <c r="M26" s="13" t="s">
        <v>295</v>
      </c>
      <c r="N26" s="120" t="s">
        <v>550</v>
      </c>
      <c r="O26" s="15" t="s">
        <v>561</v>
      </c>
      <c r="P26" s="121" t="s">
        <v>93</v>
      </c>
      <c r="Q26" s="14"/>
      <c r="R26" s="78">
        <v>1.49</v>
      </c>
      <c r="S26" s="16" t="s">
        <v>71</v>
      </c>
      <c r="T26" s="16" t="s">
        <v>94</v>
      </c>
      <c r="U26" s="79">
        <v>41694</v>
      </c>
      <c r="V26" s="80">
        <v>45711</v>
      </c>
      <c r="W26" s="146">
        <v>45009</v>
      </c>
      <c r="X26" s="147">
        <v>45740</v>
      </c>
      <c r="Y26" s="67">
        <f t="shared" si="0"/>
        <v>11</v>
      </c>
      <c r="Z26" s="54" t="s">
        <v>68</v>
      </c>
      <c r="AA26" s="55" t="s">
        <v>68</v>
      </c>
      <c r="AB26" s="12" t="s">
        <v>68</v>
      </c>
      <c r="AC26" s="3" t="s">
        <v>68</v>
      </c>
      <c r="AD26" s="3" t="s">
        <v>68</v>
      </c>
      <c r="AE26" s="3">
        <v>1</v>
      </c>
      <c r="AF26" s="3" t="s">
        <v>68</v>
      </c>
      <c r="AG26" s="3" t="s">
        <v>68</v>
      </c>
      <c r="AH26" s="3" t="s">
        <v>68</v>
      </c>
      <c r="AI26" s="3">
        <v>1</v>
      </c>
      <c r="AJ26" s="3" t="s">
        <v>68</v>
      </c>
      <c r="AK26" s="3">
        <v>1</v>
      </c>
      <c r="AL26" s="3" t="s">
        <v>68</v>
      </c>
      <c r="AM26" s="3" t="s">
        <v>68</v>
      </c>
      <c r="AN26" s="3" t="s">
        <v>68</v>
      </c>
      <c r="AO26" s="3" t="s">
        <v>68</v>
      </c>
      <c r="AP26" s="3">
        <v>1</v>
      </c>
      <c r="AQ26" s="3" t="s">
        <v>68</v>
      </c>
      <c r="AR26" s="3" t="s">
        <v>68</v>
      </c>
      <c r="AS26" s="3" t="s">
        <v>68</v>
      </c>
      <c r="AT26" s="3" t="s">
        <v>68</v>
      </c>
      <c r="AV26" s="61"/>
    </row>
    <row r="27" spans="2:48" ht="19.5" customHeight="1">
      <c r="B27" s="3">
        <v>129</v>
      </c>
      <c r="C27" s="60">
        <v>17</v>
      </c>
      <c r="E27" s="11" t="s">
        <v>255</v>
      </c>
      <c r="F27" s="13" t="s">
        <v>263</v>
      </c>
      <c r="G27" s="51" t="s">
        <v>257</v>
      </c>
      <c r="H27" s="13" t="s">
        <v>265</v>
      </c>
      <c r="I27" s="13" t="s">
        <v>148</v>
      </c>
      <c r="J27" s="119">
        <v>215</v>
      </c>
      <c r="K27" s="119">
        <v>3</v>
      </c>
      <c r="L27" s="119" t="s">
        <v>309</v>
      </c>
      <c r="M27" s="13" t="s">
        <v>310</v>
      </c>
      <c r="N27" s="120" t="s">
        <v>517</v>
      </c>
      <c r="O27" s="15" t="s">
        <v>372</v>
      </c>
      <c r="P27" s="121" t="s">
        <v>60</v>
      </c>
      <c r="Q27" s="14"/>
      <c r="R27" s="78">
        <v>1.99</v>
      </c>
      <c r="S27" s="16" t="s">
        <v>71</v>
      </c>
      <c r="T27" s="16" t="s">
        <v>62</v>
      </c>
      <c r="U27" s="79">
        <v>42419</v>
      </c>
      <c r="V27" s="80">
        <v>45706</v>
      </c>
      <c r="W27" s="146">
        <v>45004</v>
      </c>
      <c r="X27" s="147">
        <v>45735</v>
      </c>
      <c r="Y27" s="67">
        <f t="shared" si="0"/>
        <v>9</v>
      </c>
      <c r="Z27" s="54" t="s">
        <v>68</v>
      </c>
      <c r="AA27" s="55" t="s">
        <v>68</v>
      </c>
      <c r="AB27" s="12" t="s">
        <v>68</v>
      </c>
      <c r="AC27" s="3" t="s">
        <v>68</v>
      </c>
      <c r="AD27" s="3" t="s">
        <v>68</v>
      </c>
      <c r="AE27" s="3">
        <v>1</v>
      </c>
      <c r="AF27" s="3" t="s">
        <v>68</v>
      </c>
      <c r="AG27" s="3" t="s">
        <v>68</v>
      </c>
      <c r="AH27" s="3" t="s">
        <v>68</v>
      </c>
      <c r="AI27" s="3">
        <v>1</v>
      </c>
      <c r="AJ27" s="3" t="s">
        <v>68</v>
      </c>
      <c r="AK27" s="3" t="s">
        <v>68</v>
      </c>
      <c r="AL27" s="3">
        <v>1</v>
      </c>
      <c r="AM27" s="3" t="s">
        <v>68</v>
      </c>
      <c r="AN27" s="3" t="s">
        <v>68</v>
      </c>
      <c r="AO27" s="3" t="s">
        <v>68</v>
      </c>
      <c r="AP27" s="3" t="s">
        <v>68</v>
      </c>
      <c r="AQ27" s="3">
        <v>1</v>
      </c>
      <c r="AR27" s="3" t="s">
        <v>68</v>
      </c>
      <c r="AS27" s="3" t="s">
        <v>68</v>
      </c>
      <c r="AT27" s="3" t="s">
        <v>68</v>
      </c>
      <c r="AV27" s="61"/>
    </row>
    <row r="28" spans="2:48" ht="19.5" customHeight="1">
      <c r="B28" s="3">
        <v>130</v>
      </c>
      <c r="C28" s="60">
        <v>18</v>
      </c>
      <c r="E28" s="11" t="s">
        <v>255</v>
      </c>
      <c r="F28" s="13" t="s">
        <v>263</v>
      </c>
      <c r="G28" s="51" t="s">
        <v>257</v>
      </c>
      <c r="H28" s="13" t="s">
        <v>265</v>
      </c>
      <c r="I28" s="13" t="s">
        <v>148</v>
      </c>
      <c r="J28" s="119">
        <v>218</v>
      </c>
      <c r="K28" s="119">
        <v>3</v>
      </c>
      <c r="L28" s="119" t="s">
        <v>307</v>
      </c>
      <c r="M28" s="13" t="s">
        <v>308</v>
      </c>
      <c r="N28" s="120" t="s">
        <v>517</v>
      </c>
      <c r="O28" s="15" t="s">
        <v>372</v>
      </c>
      <c r="P28" s="121" t="s">
        <v>60</v>
      </c>
      <c r="Q28" s="14"/>
      <c r="R28" s="78">
        <v>1.99</v>
      </c>
      <c r="S28" s="16" t="s">
        <v>71</v>
      </c>
      <c r="T28" s="16" t="s">
        <v>62</v>
      </c>
      <c r="U28" s="79">
        <v>42076</v>
      </c>
      <c r="V28" s="80">
        <v>45363</v>
      </c>
      <c r="W28" s="81">
        <v>44664</v>
      </c>
      <c r="X28" s="82">
        <v>45395</v>
      </c>
      <c r="Y28" s="67">
        <f t="shared" si="0"/>
        <v>9</v>
      </c>
      <c r="Z28" s="54">
        <v>24600</v>
      </c>
      <c r="AA28" s="55">
        <v>17650</v>
      </c>
      <c r="AB28" s="12">
        <v>1</v>
      </c>
      <c r="AC28" s="3" t="s">
        <v>68</v>
      </c>
      <c r="AD28" s="3" t="s">
        <v>68</v>
      </c>
      <c r="AE28" s="3" t="s">
        <v>68</v>
      </c>
      <c r="AF28" s="3" t="s">
        <v>68</v>
      </c>
      <c r="AG28" s="3" t="s">
        <v>68</v>
      </c>
      <c r="AH28" s="3" t="s">
        <v>68</v>
      </c>
      <c r="AI28" s="3">
        <v>1</v>
      </c>
      <c r="AJ28" s="3" t="s">
        <v>68</v>
      </c>
      <c r="AK28" s="3" t="s">
        <v>68</v>
      </c>
      <c r="AL28" s="3">
        <v>1</v>
      </c>
      <c r="AM28" s="3" t="s">
        <v>68</v>
      </c>
      <c r="AN28" s="3" t="s">
        <v>68</v>
      </c>
      <c r="AO28" s="3" t="s">
        <v>68</v>
      </c>
      <c r="AP28" s="3" t="s">
        <v>68</v>
      </c>
      <c r="AQ28" s="3">
        <v>1</v>
      </c>
      <c r="AR28" s="3" t="s">
        <v>68</v>
      </c>
      <c r="AS28" s="3" t="s">
        <v>68</v>
      </c>
      <c r="AT28" s="3" t="s">
        <v>68</v>
      </c>
      <c r="AV28" s="61"/>
    </row>
    <row r="29" spans="2:48" ht="19.5" customHeight="1">
      <c r="B29" s="3">
        <v>135</v>
      </c>
      <c r="C29" s="60">
        <v>23</v>
      </c>
      <c r="E29" s="11" t="s">
        <v>255</v>
      </c>
      <c r="F29" s="13" t="s">
        <v>263</v>
      </c>
      <c r="G29" s="51" t="s">
        <v>257</v>
      </c>
      <c r="H29" s="13" t="s">
        <v>266</v>
      </c>
      <c r="I29" s="13" t="s">
        <v>321</v>
      </c>
      <c r="J29" s="119">
        <v>260</v>
      </c>
      <c r="K29" s="119">
        <v>3</v>
      </c>
      <c r="L29" s="119" t="s">
        <v>322</v>
      </c>
      <c r="M29" s="13" t="s">
        <v>323</v>
      </c>
      <c r="N29" s="120" t="s">
        <v>524</v>
      </c>
      <c r="O29" s="15" t="s">
        <v>240</v>
      </c>
      <c r="P29" s="121" t="s">
        <v>241</v>
      </c>
      <c r="Q29" s="14"/>
      <c r="R29" s="78">
        <v>1.79</v>
      </c>
      <c r="S29" s="16" t="s">
        <v>71</v>
      </c>
      <c r="T29" s="16" t="s">
        <v>62</v>
      </c>
      <c r="U29" s="79">
        <v>43063</v>
      </c>
      <c r="V29" s="80">
        <v>45619</v>
      </c>
      <c r="W29" s="146">
        <v>44917</v>
      </c>
      <c r="X29" s="147">
        <v>45648</v>
      </c>
      <c r="Y29" s="67">
        <f t="shared" si="0"/>
        <v>7</v>
      </c>
      <c r="Z29" s="54" t="s">
        <v>68</v>
      </c>
      <c r="AA29" s="55" t="s">
        <v>68</v>
      </c>
      <c r="AB29" s="12" t="s">
        <v>68</v>
      </c>
      <c r="AC29" s="3" t="s">
        <v>68</v>
      </c>
      <c r="AD29" s="3" t="s">
        <v>68</v>
      </c>
      <c r="AE29" s="3">
        <v>1</v>
      </c>
      <c r="AF29" s="3" t="s">
        <v>68</v>
      </c>
      <c r="AG29" s="3" t="s">
        <v>68</v>
      </c>
      <c r="AH29" s="3" t="s">
        <v>68</v>
      </c>
      <c r="AI29" s="3">
        <v>1</v>
      </c>
      <c r="AJ29" s="3" t="s">
        <v>68</v>
      </c>
      <c r="AK29" s="3" t="s">
        <v>68</v>
      </c>
      <c r="AL29" s="3">
        <v>1</v>
      </c>
      <c r="AM29" s="3" t="s">
        <v>68</v>
      </c>
      <c r="AN29" s="3" t="s">
        <v>68</v>
      </c>
      <c r="AO29" s="3" t="s">
        <v>68</v>
      </c>
      <c r="AP29" s="3" t="s">
        <v>68</v>
      </c>
      <c r="AQ29" s="3">
        <v>1</v>
      </c>
      <c r="AR29" s="3" t="s">
        <v>68</v>
      </c>
      <c r="AS29" s="3" t="s">
        <v>68</v>
      </c>
      <c r="AT29" s="3" t="s">
        <v>68</v>
      </c>
      <c r="AV29" s="61"/>
    </row>
    <row r="30" spans="2:48" ht="19.5" customHeight="1">
      <c r="B30" s="3">
        <v>134</v>
      </c>
      <c r="C30" s="60">
        <v>22</v>
      </c>
      <c r="E30" s="11" t="s">
        <v>255</v>
      </c>
      <c r="F30" s="13" t="s">
        <v>263</v>
      </c>
      <c r="G30" s="51" t="s">
        <v>257</v>
      </c>
      <c r="H30" s="13" t="s">
        <v>265</v>
      </c>
      <c r="I30" s="13" t="s">
        <v>145</v>
      </c>
      <c r="J30" s="119">
        <v>255</v>
      </c>
      <c r="K30" s="119">
        <v>3</v>
      </c>
      <c r="L30" s="119" t="s">
        <v>313</v>
      </c>
      <c r="M30" s="13" t="s">
        <v>314</v>
      </c>
      <c r="N30" s="120" t="s">
        <v>511</v>
      </c>
      <c r="O30" s="15" t="s">
        <v>512</v>
      </c>
      <c r="P30" s="121" t="s">
        <v>144</v>
      </c>
      <c r="Q30" s="15"/>
      <c r="R30" s="78">
        <v>1.99</v>
      </c>
      <c r="S30" s="16" t="s">
        <v>71</v>
      </c>
      <c r="T30" s="16" t="s">
        <v>62</v>
      </c>
      <c r="U30" s="79">
        <v>42761</v>
      </c>
      <c r="V30" s="80">
        <v>45316</v>
      </c>
      <c r="W30" s="81">
        <v>44618</v>
      </c>
      <c r="X30" s="82">
        <v>45348</v>
      </c>
      <c r="Y30" s="67">
        <f t="shared" si="0"/>
        <v>7</v>
      </c>
      <c r="Z30" s="54">
        <v>24600</v>
      </c>
      <c r="AA30" s="55">
        <v>17650</v>
      </c>
      <c r="AB30" s="12">
        <v>1</v>
      </c>
      <c r="AC30" s="3" t="s">
        <v>68</v>
      </c>
      <c r="AD30" s="3" t="s">
        <v>68</v>
      </c>
      <c r="AE30" s="3" t="s">
        <v>68</v>
      </c>
      <c r="AF30" s="3" t="s">
        <v>68</v>
      </c>
      <c r="AG30" s="3" t="s">
        <v>68</v>
      </c>
      <c r="AH30" s="3" t="s">
        <v>68</v>
      </c>
      <c r="AI30" s="3">
        <v>1</v>
      </c>
      <c r="AJ30" s="3" t="s">
        <v>68</v>
      </c>
      <c r="AK30" s="3" t="s">
        <v>68</v>
      </c>
      <c r="AL30" s="3">
        <v>1</v>
      </c>
      <c r="AM30" s="3" t="s">
        <v>68</v>
      </c>
      <c r="AN30" s="3" t="s">
        <v>68</v>
      </c>
      <c r="AO30" s="3" t="s">
        <v>68</v>
      </c>
      <c r="AP30" s="3" t="s">
        <v>68</v>
      </c>
      <c r="AQ30" s="3">
        <v>1</v>
      </c>
      <c r="AR30" s="3" t="s">
        <v>68</v>
      </c>
      <c r="AS30" s="3" t="s">
        <v>68</v>
      </c>
      <c r="AT30" s="3" t="s">
        <v>68</v>
      </c>
      <c r="AV30" s="61"/>
    </row>
    <row r="31" spans="2:48" ht="19.5" customHeight="1">
      <c r="B31" s="3">
        <v>136</v>
      </c>
      <c r="C31" s="60">
        <v>24</v>
      </c>
      <c r="E31" s="11" t="s">
        <v>255</v>
      </c>
      <c r="F31" s="13" t="s">
        <v>263</v>
      </c>
      <c r="G31" s="51" t="s">
        <v>257</v>
      </c>
      <c r="H31" s="13" t="s">
        <v>265</v>
      </c>
      <c r="I31" s="13" t="s">
        <v>145</v>
      </c>
      <c r="J31" s="119">
        <v>271</v>
      </c>
      <c r="K31" s="119">
        <v>3</v>
      </c>
      <c r="L31" s="119" t="s">
        <v>324</v>
      </c>
      <c r="M31" s="13" t="s">
        <v>325</v>
      </c>
      <c r="N31" s="120" t="s">
        <v>517</v>
      </c>
      <c r="O31" s="15" t="s">
        <v>372</v>
      </c>
      <c r="P31" s="121" t="s">
        <v>60</v>
      </c>
      <c r="Q31" s="14"/>
      <c r="R31" s="78">
        <v>1.99</v>
      </c>
      <c r="S31" s="16" t="s">
        <v>61</v>
      </c>
      <c r="T31" s="16" t="s">
        <v>62</v>
      </c>
      <c r="U31" s="79">
        <v>43425</v>
      </c>
      <c r="V31" s="80">
        <v>45250</v>
      </c>
      <c r="W31" s="81">
        <v>44551</v>
      </c>
      <c r="X31" s="82">
        <v>45281</v>
      </c>
      <c r="Y31" s="67">
        <f t="shared" si="0"/>
        <v>5</v>
      </c>
      <c r="Z31" s="54">
        <v>32800</v>
      </c>
      <c r="AA31" s="55">
        <v>17650</v>
      </c>
      <c r="AB31" s="12">
        <v>1</v>
      </c>
      <c r="AC31" s="3" t="s">
        <v>68</v>
      </c>
      <c r="AD31" s="3" t="s">
        <v>68</v>
      </c>
      <c r="AE31" s="3" t="s">
        <v>68</v>
      </c>
      <c r="AF31" s="3" t="s">
        <v>68</v>
      </c>
      <c r="AG31" s="3" t="s">
        <v>68</v>
      </c>
      <c r="AH31" s="3" t="s">
        <v>68</v>
      </c>
      <c r="AI31" s="3">
        <v>1</v>
      </c>
      <c r="AJ31" s="3" t="s">
        <v>68</v>
      </c>
      <c r="AK31" s="3" t="s">
        <v>68</v>
      </c>
      <c r="AL31" s="3">
        <v>1</v>
      </c>
      <c r="AM31" s="3" t="s">
        <v>68</v>
      </c>
      <c r="AN31" s="3" t="s">
        <v>68</v>
      </c>
      <c r="AO31" s="3" t="s">
        <v>68</v>
      </c>
      <c r="AP31" s="3" t="s">
        <v>68</v>
      </c>
      <c r="AQ31" s="3">
        <v>1</v>
      </c>
      <c r="AR31" s="3" t="s">
        <v>68</v>
      </c>
      <c r="AS31" s="3" t="s">
        <v>68</v>
      </c>
      <c r="AT31" s="3" t="s">
        <v>68</v>
      </c>
      <c r="AV31" s="61"/>
    </row>
    <row r="32" spans="2:48" ht="19.5" customHeight="1">
      <c r="B32" s="3">
        <v>137</v>
      </c>
      <c r="C32" s="60">
        <v>25</v>
      </c>
      <c r="E32" s="11" t="s">
        <v>255</v>
      </c>
      <c r="F32" s="13" t="s">
        <v>263</v>
      </c>
      <c r="G32" s="51" t="s">
        <v>257</v>
      </c>
      <c r="H32" s="13" t="s">
        <v>265</v>
      </c>
      <c r="I32" s="13" t="s">
        <v>145</v>
      </c>
      <c r="J32" s="119">
        <v>296</v>
      </c>
      <c r="K32" s="119">
        <v>3</v>
      </c>
      <c r="L32" s="119" t="s">
        <v>394</v>
      </c>
      <c r="M32" s="13" t="s">
        <v>395</v>
      </c>
      <c r="N32" s="120" t="s">
        <v>517</v>
      </c>
      <c r="O32" s="15" t="s">
        <v>372</v>
      </c>
      <c r="P32" s="121" t="s">
        <v>60</v>
      </c>
      <c r="Q32" s="15"/>
      <c r="R32" s="78">
        <v>1.99</v>
      </c>
      <c r="S32" s="16" t="s">
        <v>61</v>
      </c>
      <c r="T32" s="16" t="s">
        <v>62</v>
      </c>
      <c r="U32" s="79">
        <v>43900</v>
      </c>
      <c r="V32" s="80">
        <v>45725</v>
      </c>
      <c r="W32" s="146">
        <v>45026</v>
      </c>
      <c r="X32" s="147">
        <v>45757</v>
      </c>
      <c r="Y32" s="67">
        <f t="shared" si="0"/>
        <v>5</v>
      </c>
      <c r="Z32" s="54" t="s">
        <v>68</v>
      </c>
      <c r="AA32" s="55" t="s">
        <v>68</v>
      </c>
      <c r="AB32" s="12" t="s">
        <v>68</v>
      </c>
      <c r="AC32" s="3" t="s">
        <v>68</v>
      </c>
      <c r="AD32" s="3" t="s">
        <v>68</v>
      </c>
      <c r="AE32" s="3">
        <v>1</v>
      </c>
      <c r="AF32" s="3" t="s">
        <v>68</v>
      </c>
      <c r="AG32" s="3" t="s">
        <v>68</v>
      </c>
      <c r="AH32" s="3" t="s">
        <v>68</v>
      </c>
      <c r="AI32" s="3">
        <v>1</v>
      </c>
      <c r="AJ32" s="3" t="s">
        <v>68</v>
      </c>
      <c r="AK32" s="3" t="s">
        <v>68</v>
      </c>
      <c r="AL32" s="3">
        <v>1</v>
      </c>
      <c r="AM32" s="3" t="s">
        <v>68</v>
      </c>
      <c r="AN32" s="3" t="s">
        <v>68</v>
      </c>
      <c r="AO32" s="3" t="s">
        <v>68</v>
      </c>
      <c r="AP32" s="3" t="s">
        <v>68</v>
      </c>
      <c r="AQ32" s="3">
        <v>1</v>
      </c>
      <c r="AR32" s="3" t="s">
        <v>68</v>
      </c>
      <c r="AS32" s="3" t="s">
        <v>68</v>
      </c>
      <c r="AT32" s="3" t="s">
        <v>68</v>
      </c>
      <c r="AV32" s="61"/>
    </row>
    <row r="33" spans="2:48" ht="19.5" customHeight="1">
      <c r="B33" s="3">
        <v>139</v>
      </c>
      <c r="C33" s="60">
        <v>27</v>
      </c>
      <c r="E33" s="11" t="s">
        <v>255</v>
      </c>
      <c r="F33" s="13" t="s">
        <v>263</v>
      </c>
      <c r="G33" s="51" t="s">
        <v>257</v>
      </c>
      <c r="H33" s="13" t="s">
        <v>265</v>
      </c>
      <c r="I33" s="13" t="s">
        <v>148</v>
      </c>
      <c r="J33" s="119">
        <v>326</v>
      </c>
      <c r="K33" s="119">
        <v>5</v>
      </c>
      <c r="L33" s="119" t="s">
        <v>418</v>
      </c>
      <c r="M33" s="13" t="s">
        <v>419</v>
      </c>
      <c r="N33" s="120" t="s">
        <v>489</v>
      </c>
      <c r="O33" s="15" t="s">
        <v>411</v>
      </c>
      <c r="P33" s="121" t="s">
        <v>412</v>
      </c>
      <c r="Q33" s="14"/>
      <c r="R33" s="78">
        <v>0.99</v>
      </c>
      <c r="S33" s="16" t="s">
        <v>491</v>
      </c>
      <c r="T33" s="16" t="s">
        <v>94</v>
      </c>
      <c r="U33" s="79">
        <v>44629</v>
      </c>
      <c r="V33" s="80">
        <v>45724</v>
      </c>
      <c r="W33" s="81">
        <v>44629</v>
      </c>
      <c r="X33" s="147">
        <v>45756</v>
      </c>
      <c r="Y33" s="67">
        <f t="shared" si="0"/>
        <v>3</v>
      </c>
      <c r="Z33" s="54" t="s">
        <v>68</v>
      </c>
      <c r="AA33" s="55" t="s">
        <v>68</v>
      </c>
      <c r="AB33" s="12" t="s">
        <v>68</v>
      </c>
      <c r="AC33" s="3" t="s">
        <v>68</v>
      </c>
      <c r="AD33" s="3" t="s">
        <v>68</v>
      </c>
      <c r="AE33" s="3">
        <v>1</v>
      </c>
      <c r="AF33" s="3" t="s">
        <v>68</v>
      </c>
      <c r="AG33" s="3" t="s">
        <v>68</v>
      </c>
      <c r="AH33" s="3" t="s">
        <v>68</v>
      </c>
      <c r="AI33" s="3">
        <v>1</v>
      </c>
      <c r="AJ33" s="3" t="s">
        <v>68</v>
      </c>
      <c r="AK33" s="3">
        <v>1</v>
      </c>
      <c r="AL33" s="3" t="s">
        <v>68</v>
      </c>
      <c r="AM33" s="3" t="s">
        <v>68</v>
      </c>
      <c r="AN33" s="3" t="s">
        <v>68</v>
      </c>
      <c r="AO33" s="3" t="s">
        <v>68</v>
      </c>
      <c r="AP33" s="3">
        <v>1</v>
      </c>
      <c r="AQ33" s="3" t="s">
        <v>68</v>
      </c>
      <c r="AR33" s="3" t="s">
        <v>68</v>
      </c>
      <c r="AS33" s="3" t="s">
        <v>68</v>
      </c>
      <c r="AT33" s="3" t="s">
        <v>68</v>
      </c>
      <c r="AV33" s="61"/>
    </row>
    <row r="34" spans="2:48" ht="19.5" customHeight="1">
      <c r="B34" s="3">
        <v>140</v>
      </c>
      <c r="C34" s="60">
        <v>28</v>
      </c>
      <c r="E34" s="11" t="s">
        <v>255</v>
      </c>
      <c r="F34" s="13" t="s">
        <v>264</v>
      </c>
      <c r="G34" s="51" t="s">
        <v>257</v>
      </c>
      <c r="H34" s="13" t="s">
        <v>326</v>
      </c>
      <c r="I34" s="13" t="s">
        <v>338</v>
      </c>
      <c r="J34" s="119">
        <v>115</v>
      </c>
      <c r="K34" s="119">
        <v>4</v>
      </c>
      <c r="L34" s="119" t="s">
        <v>339</v>
      </c>
      <c r="M34" s="13" t="s">
        <v>340</v>
      </c>
      <c r="N34" s="120" t="s">
        <v>550</v>
      </c>
      <c r="O34" s="15" t="s">
        <v>555</v>
      </c>
      <c r="P34" s="121" t="s">
        <v>139</v>
      </c>
      <c r="Q34" s="15"/>
      <c r="R34" s="78">
        <v>0.65</v>
      </c>
      <c r="S34" s="16" t="s">
        <v>66</v>
      </c>
      <c r="T34" s="16" t="s">
        <v>104</v>
      </c>
      <c r="U34" s="79">
        <v>41960</v>
      </c>
      <c r="V34" s="80">
        <v>45612</v>
      </c>
      <c r="W34" s="146">
        <v>44882</v>
      </c>
      <c r="X34" s="147">
        <v>45613</v>
      </c>
      <c r="Y34" s="67">
        <f t="shared" ref="Y34:Y55" si="1">IF(U34=0,"",DATEDIF(U34,V34+1,"y"))</f>
        <v>10</v>
      </c>
      <c r="Z34" s="54" t="s">
        <v>68</v>
      </c>
      <c r="AA34" s="55" t="s">
        <v>68</v>
      </c>
      <c r="AB34" s="12" t="s">
        <v>68</v>
      </c>
      <c r="AC34" s="3" t="s">
        <v>68</v>
      </c>
      <c r="AD34" s="3" t="s">
        <v>68</v>
      </c>
      <c r="AE34" s="3" t="s">
        <v>68</v>
      </c>
      <c r="AF34" s="3" t="s">
        <v>68</v>
      </c>
      <c r="AG34" s="3">
        <v>1</v>
      </c>
      <c r="AH34" s="3" t="s">
        <v>68</v>
      </c>
      <c r="AI34" s="3" t="s">
        <v>68</v>
      </c>
      <c r="AJ34" s="3">
        <v>1</v>
      </c>
      <c r="AK34" s="3" t="s">
        <v>68</v>
      </c>
      <c r="AL34" s="3" t="s">
        <v>68</v>
      </c>
      <c r="AM34" s="3" t="s">
        <v>68</v>
      </c>
      <c r="AN34" s="3" t="s">
        <v>68</v>
      </c>
      <c r="AO34" s="3">
        <v>1</v>
      </c>
      <c r="AP34" s="3" t="s">
        <v>68</v>
      </c>
      <c r="AQ34" s="3" t="s">
        <v>68</v>
      </c>
      <c r="AR34" s="3" t="s">
        <v>68</v>
      </c>
      <c r="AS34" s="3" t="s">
        <v>68</v>
      </c>
      <c r="AT34" s="3">
        <v>1</v>
      </c>
      <c r="AV34" s="61"/>
    </row>
    <row r="35" spans="2:48" ht="19.5" customHeight="1">
      <c r="B35" s="3">
        <v>141</v>
      </c>
      <c r="C35" s="60">
        <v>29</v>
      </c>
      <c r="E35" s="11" t="s">
        <v>255</v>
      </c>
      <c r="F35" s="13" t="s">
        <v>264</v>
      </c>
      <c r="G35" s="51" t="s">
        <v>257</v>
      </c>
      <c r="H35" s="13" t="s">
        <v>326</v>
      </c>
      <c r="I35" s="13" t="s">
        <v>338</v>
      </c>
      <c r="J35" s="119">
        <v>125</v>
      </c>
      <c r="K35" s="119">
        <v>4</v>
      </c>
      <c r="L35" s="119" t="s">
        <v>349</v>
      </c>
      <c r="M35" s="13" t="s">
        <v>350</v>
      </c>
      <c r="N35" s="120" t="s">
        <v>550</v>
      </c>
      <c r="O35" s="15" t="s">
        <v>555</v>
      </c>
      <c r="P35" s="121" t="s">
        <v>139</v>
      </c>
      <c r="Q35" s="14"/>
      <c r="R35" s="78">
        <v>0.65</v>
      </c>
      <c r="S35" s="16" t="s">
        <v>66</v>
      </c>
      <c r="T35" s="16" t="s">
        <v>104</v>
      </c>
      <c r="U35" s="79">
        <v>42429</v>
      </c>
      <c r="V35" s="151">
        <v>45351</v>
      </c>
      <c r="W35" s="81">
        <v>44621</v>
      </c>
      <c r="X35" s="82">
        <v>45352</v>
      </c>
      <c r="Y35" s="67">
        <f t="shared" si="1"/>
        <v>8</v>
      </c>
      <c r="Z35" s="54">
        <v>6600</v>
      </c>
      <c r="AA35" s="55">
        <v>17540</v>
      </c>
      <c r="AB35" s="12" t="s">
        <v>68</v>
      </c>
      <c r="AC35" s="3" t="s">
        <v>68</v>
      </c>
      <c r="AD35" s="3">
        <v>1</v>
      </c>
      <c r="AE35" s="3" t="s">
        <v>68</v>
      </c>
      <c r="AF35" s="3" t="s">
        <v>68</v>
      </c>
      <c r="AG35" s="3" t="s">
        <v>68</v>
      </c>
      <c r="AH35" s="3" t="s">
        <v>68</v>
      </c>
      <c r="AI35" s="3" t="s">
        <v>68</v>
      </c>
      <c r="AJ35" s="3">
        <v>1</v>
      </c>
      <c r="AK35" s="3" t="s">
        <v>68</v>
      </c>
      <c r="AL35" s="3" t="s">
        <v>68</v>
      </c>
      <c r="AM35" s="3" t="s">
        <v>68</v>
      </c>
      <c r="AN35" s="3" t="s">
        <v>68</v>
      </c>
      <c r="AO35" s="3">
        <v>1</v>
      </c>
      <c r="AP35" s="3" t="s">
        <v>68</v>
      </c>
      <c r="AQ35" s="3" t="s">
        <v>68</v>
      </c>
      <c r="AR35" s="3" t="s">
        <v>68</v>
      </c>
      <c r="AS35" s="3" t="s">
        <v>68</v>
      </c>
      <c r="AT35" s="3">
        <v>1</v>
      </c>
      <c r="AV35" s="61"/>
    </row>
    <row r="36" spans="2:48" ht="19.5" customHeight="1">
      <c r="B36" s="3">
        <v>142</v>
      </c>
      <c r="C36" s="60">
        <v>30</v>
      </c>
      <c r="E36" s="11" t="s">
        <v>255</v>
      </c>
      <c r="F36" s="13" t="s">
        <v>264</v>
      </c>
      <c r="G36" s="51" t="s">
        <v>257</v>
      </c>
      <c r="H36" s="148" t="s">
        <v>373</v>
      </c>
      <c r="I36" s="13" t="s">
        <v>373</v>
      </c>
      <c r="J36" s="119">
        <v>127</v>
      </c>
      <c r="K36" s="119">
        <v>4</v>
      </c>
      <c r="L36" s="119" t="s">
        <v>356</v>
      </c>
      <c r="M36" s="13" t="s">
        <v>357</v>
      </c>
      <c r="N36" s="120" t="s">
        <v>501</v>
      </c>
      <c r="O36" s="15" t="s">
        <v>559</v>
      </c>
      <c r="P36" s="121" t="s">
        <v>239</v>
      </c>
      <c r="Q36" s="14"/>
      <c r="R36" s="78">
        <v>0.65</v>
      </c>
      <c r="S36" s="16" t="s">
        <v>66</v>
      </c>
      <c r="T36" s="16" t="s">
        <v>104</v>
      </c>
      <c r="U36" s="79">
        <v>42695</v>
      </c>
      <c r="V36" s="80">
        <v>45616</v>
      </c>
      <c r="W36" s="146">
        <v>44886</v>
      </c>
      <c r="X36" s="147">
        <v>45617</v>
      </c>
      <c r="Y36" s="67">
        <f t="shared" si="1"/>
        <v>8</v>
      </c>
      <c r="Z36" s="54" t="s">
        <v>68</v>
      </c>
      <c r="AA36" s="55" t="s">
        <v>68</v>
      </c>
      <c r="AB36" s="12" t="s">
        <v>68</v>
      </c>
      <c r="AC36" s="3" t="s">
        <v>68</v>
      </c>
      <c r="AD36" s="3" t="s">
        <v>68</v>
      </c>
      <c r="AE36" s="3" t="s">
        <v>68</v>
      </c>
      <c r="AF36" s="3" t="s">
        <v>68</v>
      </c>
      <c r="AG36" s="3">
        <v>1</v>
      </c>
      <c r="AH36" s="3" t="s">
        <v>68</v>
      </c>
      <c r="AI36" s="3" t="s">
        <v>68</v>
      </c>
      <c r="AJ36" s="3">
        <v>1</v>
      </c>
      <c r="AK36" s="3" t="s">
        <v>68</v>
      </c>
      <c r="AL36" s="3" t="s">
        <v>68</v>
      </c>
      <c r="AM36" s="3" t="s">
        <v>68</v>
      </c>
      <c r="AN36" s="3" t="s">
        <v>68</v>
      </c>
      <c r="AO36" s="3">
        <v>1</v>
      </c>
      <c r="AP36" s="3" t="s">
        <v>68</v>
      </c>
      <c r="AQ36" s="3" t="s">
        <v>68</v>
      </c>
      <c r="AR36" s="3" t="s">
        <v>68</v>
      </c>
      <c r="AS36" s="3" t="s">
        <v>68</v>
      </c>
      <c r="AT36" s="3">
        <v>1</v>
      </c>
      <c r="AV36" s="61"/>
    </row>
    <row r="37" spans="2:48" ht="19.5" customHeight="1">
      <c r="B37" s="3">
        <v>143</v>
      </c>
      <c r="C37" s="60">
        <v>31</v>
      </c>
      <c r="E37" s="11" t="s">
        <v>255</v>
      </c>
      <c r="F37" s="13" t="s">
        <v>264</v>
      </c>
      <c r="G37" s="51" t="s">
        <v>257</v>
      </c>
      <c r="H37" s="13" t="s">
        <v>326</v>
      </c>
      <c r="I37" s="13" t="s">
        <v>338</v>
      </c>
      <c r="J37" s="119">
        <v>128</v>
      </c>
      <c r="K37" s="119">
        <v>5</v>
      </c>
      <c r="L37" s="119" t="s">
        <v>351</v>
      </c>
      <c r="M37" s="13" t="s">
        <v>352</v>
      </c>
      <c r="N37" s="120" t="s">
        <v>489</v>
      </c>
      <c r="O37" s="15" t="s">
        <v>498</v>
      </c>
      <c r="P37" s="121" t="s">
        <v>65</v>
      </c>
      <c r="Q37" s="15"/>
      <c r="R37" s="78">
        <v>0.65</v>
      </c>
      <c r="S37" s="16" t="s">
        <v>66</v>
      </c>
      <c r="T37" s="16" t="s">
        <v>353</v>
      </c>
      <c r="U37" s="79">
        <v>42691</v>
      </c>
      <c r="V37" s="80">
        <v>45246</v>
      </c>
      <c r="W37" s="81">
        <v>44517</v>
      </c>
      <c r="X37" s="82">
        <v>45247</v>
      </c>
      <c r="Y37" s="67">
        <f t="shared" si="1"/>
        <v>7</v>
      </c>
      <c r="Z37" s="54">
        <v>6600</v>
      </c>
      <c r="AA37" s="55">
        <v>17540</v>
      </c>
      <c r="AB37" s="12" t="s">
        <v>68</v>
      </c>
      <c r="AC37" s="3" t="s">
        <v>68</v>
      </c>
      <c r="AD37" s="3">
        <v>1</v>
      </c>
      <c r="AE37" s="3" t="s">
        <v>68</v>
      </c>
      <c r="AF37" s="3" t="s">
        <v>68</v>
      </c>
      <c r="AG37" s="3" t="s">
        <v>68</v>
      </c>
      <c r="AH37" s="3" t="s">
        <v>68</v>
      </c>
      <c r="AI37" s="3" t="s">
        <v>68</v>
      </c>
      <c r="AJ37" s="3">
        <v>1</v>
      </c>
      <c r="AK37" s="3" t="s">
        <v>68</v>
      </c>
      <c r="AL37" s="3" t="s">
        <v>68</v>
      </c>
      <c r="AM37" s="3" t="s">
        <v>68</v>
      </c>
      <c r="AN37" s="3" t="s">
        <v>68</v>
      </c>
      <c r="AO37" s="3">
        <v>1</v>
      </c>
      <c r="AP37" s="3" t="s">
        <v>68</v>
      </c>
      <c r="AQ37" s="3" t="s">
        <v>68</v>
      </c>
      <c r="AR37" s="3" t="s">
        <v>68</v>
      </c>
      <c r="AS37" s="3" t="s">
        <v>68</v>
      </c>
      <c r="AT37" s="3">
        <v>1</v>
      </c>
      <c r="AV37" s="61"/>
    </row>
    <row r="38" spans="2:48" ht="19.5" customHeight="1">
      <c r="B38" s="3">
        <v>144</v>
      </c>
      <c r="C38" s="60">
        <v>32</v>
      </c>
      <c r="E38" s="11" t="s">
        <v>255</v>
      </c>
      <c r="F38" s="13" t="s">
        <v>264</v>
      </c>
      <c r="G38" s="51" t="s">
        <v>257</v>
      </c>
      <c r="H38" s="13" t="s">
        <v>326</v>
      </c>
      <c r="I38" s="13" t="s">
        <v>338</v>
      </c>
      <c r="J38" s="119">
        <v>129</v>
      </c>
      <c r="K38" s="119">
        <v>5</v>
      </c>
      <c r="L38" s="3" t="s">
        <v>354</v>
      </c>
      <c r="M38" s="11" t="s">
        <v>355</v>
      </c>
      <c r="N38" s="120" t="s">
        <v>489</v>
      </c>
      <c r="O38" s="15" t="s">
        <v>498</v>
      </c>
      <c r="P38" s="121" t="s">
        <v>65</v>
      </c>
      <c r="Q38" s="14"/>
      <c r="R38" s="78">
        <v>0.65</v>
      </c>
      <c r="S38" s="16" t="s">
        <v>66</v>
      </c>
      <c r="T38" s="16" t="s">
        <v>353</v>
      </c>
      <c r="U38" s="79">
        <v>42691</v>
      </c>
      <c r="V38" s="80">
        <v>45246</v>
      </c>
      <c r="W38" s="81">
        <v>44517</v>
      </c>
      <c r="X38" s="82">
        <v>45247</v>
      </c>
      <c r="Y38" s="67">
        <f t="shared" si="1"/>
        <v>7</v>
      </c>
      <c r="Z38" s="54">
        <v>6600</v>
      </c>
      <c r="AA38" s="55">
        <v>17540</v>
      </c>
      <c r="AB38" s="12" t="s">
        <v>68</v>
      </c>
      <c r="AC38" s="3" t="s">
        <v>68</v>
      </c>
      <c r="AD38" s="3">
        <v>1</v>
      </c>
      <c r="AE38" s="3" t="s">
        <v>68</v>
      </c>
      <c r="AF38" s="3" t="s">
        <v>68</v>
      </c>
      <c r="AG38" s="3" t="s">
        <v>68</v>
      </c>
      <c r="AH38" s="3" t="s">
        <v>68</v>
      </c>
      <c r="AI38" s="3" t="s">
        <v>68</v>
      </c>
      <c r="AJ38" s="3">
        <v>1</v>
      </c>
      <c r="AK38" s="3" t="s">
        <v>68</v>
      </c>
      <c r="AL38" s="3" t="s">
        <v>68</v>
      </c>
      <c r="AM38" s="3" t="s">
        <v>68</v>
      </c>
      <c r="AN38" s="3" t="s">
        <v>68</v>
      </c>
      <c r="AO38" s="3">
        <v>1</v>
      </c>
      <c r="AP38" s="3" t="s">
        <v>68</v>
      </c>
      <c r="AQ38" s="3" t="s">
        <v>68</v>
      </c>
      <c r="AR38" s="3" t="s">
        <v>68</v>
      </c>
      <c r="AS38" s="3" t="s">
        <v>68</v>
      </c>
      <c r="AT38" s="3">
        <v>1</v>
      </c>
      <c r="AV38" s="61"/>
    </row>
    <row r="39" spans="2:48" ht="19.5" customHeight="1">
      <c r="B39" s="92">
        <v>145</v>
      </c>
      <c r="C39" s="117">
        <v>33</v>
      </c>
      <c r="E39" s="122" t="s">
        <v>255</v>
      </c>
      <c r="F39" s="123" t="s">
        <v>264</v>
      </c>
      <c r="G39" s="124" t="s">
        <v>257</v>
      </c>
      <c r="H39" s="123" t="s">
        <v>328</v>
      </c>
      <c r="I39" s="123" t="s">
        <v>328</v>
      </c>
      <c r="J39" s="125">
        <v>171</v>
      </c>
      <c r="K39" s="125">
        <v>3</v>
      </c>
      <c r="L39" s="125" t="s">
        <v>329</v>
      </c>
      <c r="M39" s="123" t="s">
        <v>330</v>
      </c>
      <c r="N39" s="126" t="s">
        <v>511</v>
      </c>
      <c r="O39" s="127" t="s">
        <v>512</v>
      </c>
      <c r="P39" s="128" t="s">
        <v>77</v>
      </c>
      <c r="Q39" s="140"/>
      <c r="R39" s="129">
        <v>1.99</v>
      </c>
      <c r="S39" s="130" t="s">
        <v>71</v>
      </c>
      <c r="T39" s="130" t="s">
        <v>62</v>
      </c>
      <c r="U39" s="131">
        <v>40878</v>
      </c>
      <c r="V39" s="132">
        <v>45626</v>
      </c>
      <c r="W39" s="153">
        <v>44927</v>
      </c>
      <c r="X39" s="154">
        <v>45658</v>
      </c>
      <c r="Y39" s="135">
        <f t="shared" si="1"/>
        <v>13</v>
      </c>
      <c r="Z39" s="139" t="s">
        <v>558</v>
      </c>
      <c r="AA39" s="142" t="s">
        <v>558</v>
      </c>
      <c r="AB39" s="136"/>
      <c r="AC39" s="92"/>
      <c r="AD39" s="92"/>
      <c r="AE39" s="92">
        <v>1</v>
      </c>
      <c r="AF39" s="92" t="s">
        <v>68</v>
      </c>
      <c r="AG39" s="92" t="s">
        <v>68</v>
      </c>
      <c r="AH39" s="92" t="s">
        <v>68</v>
      </c>
      <c r="AI39" s="92">
        <v>1</v>
      </c>
      <c r="AJ39" s="92" t="s">
        <v>68</v>
      </c>
      <c r="AK39" s="92" t="s">
        <v>68</v>
      </c>
      <c r="AL39" s="92">
        <v>1</v>
      </c>
      <c r="AM39" s="92" t="s">
        <v>68</v>
      </c>
      <c r="AN39" s="92" t="s">
        <v>68</v>
      </c>
      <c r="AO39" s="92" t="s">
        <v>68</v>
      </c>
      <c r="AP39" s="92" t="s">
        <v>68</v>
      </c>
      <c r="AQ39" s="92">
        <v>1</v>
      </c>
      <c r="AR39" s="92" t="s">
        <v>68</v>
      </c>
      <c r="AS39" s="92" t="s">
        <v>68</v>
      </c>
      <c r="AT39" s="92" t="s">
        <v>68</v>
      </c>
      <c r="AV39" s="137" t="s">
        <v>554</v>
      </c>
    </row>
    <row r="40" spans="2:48" ht="19.5" customHeight="1">
      <c r="B40" s="3">
        <v>146</v>
      </c>
      <c r="C40" s="60">
        <v>34</v>
      </c>
      <c r="E40" s="11" t="s">
        <v>255</v>
      </c>
      <c r="F40" s="13" t="s">
        <v>264</v>
      </c>
      <c r="G40" s="51" t="s">
        <v>257</v>
      </c>
      <c r="H40" s="13" t="s">
        <v>326</v>
      </c>
      <c r="I40" s="13" t="s">
        <v>327</v>
      </c>
      <c r="J40" s="119">
        <v>193</v>
      </c>
      <c r="K40" s="119">
        <v>3</v>
      </c>
      <c r="L40" s="119" t="s">
        <v>331</v>
      </c>
      <c r="M40" s="13" t="s">
        <v>332</v>
      </c>
      <c r="N40" s="120" t="s">
        <v>517</v>
      </c>
      <c r="O40" s="15" t="s">
        <v>372</v>
      </c>
      <c r="P40" s="121" t="s">
        <v>87</v>
      </c>
      <c r="Q40" s="15"/>
      <c r="R40" s="78">
        <v>1.99</v>
      </c>
      <c r="S40" s="16" t="s">
        <v>71</v>
      </c>
      <c r="T40" s="16" t="s">
        <v>62</v>
      </c>
      <c r="U40" s="79">
        <v>41291</v>
      </c>
      <c r="V40" s="80">
        <v>45307</v>
      </c>
      <c r="W40" s="81">
        <v>44609</v>
      </c>
      <c r="X40" s="82">
        <v>45339</v>
      </c>
      <c r="Y40" s="67">
        <f t="shared" si="1"/>
        <v>11</v>
      </c>
      <c r="Z40" s="54">
        <v>24600</v>
      </c>
      <c r="AA40" s="55">
        <v>17650</v>
      </c>
      <c r="AB40" s="12">
        <v>1</v>
      </c>
      <c r="AC40" s="3" t="s">
        <v>68</v>
      </c>
      <c r="AD40" s="3" t="s">
        <v>68</v>
      </c>
      <c r="AE40" s="3" t="s">
        <v>68</v>
      </c>
      <c r="AF40" s="3" t="s">
        <v>68</v>
      </c>
      <c r="AG40" s="3" t="s">
        <v>68</v>
      </c>
      <c r="AH40" s="3" t="s">
        <v>68</v>
      </c>
      <c r="AI40" s="3">
        <v>1</v>
      </c>
      <c r="AJ40" s="3" t="s">
        <v>68</v>
      </c>
      <c r="AK40" s="3" t="s">
        <v>68</v>
      </c>
      <c r="AL40" s="3">
        <v>1</v>
      </c>
      <c r="AM40" s="3" t="s">
        <v>68</v>
      </c>
      <c r="AN40" s="3" t="s">
        <v>68</v>
      </c>
      <c r="AO40" s="3" t="s">
        <v>68</v>
      </c>
      <c r="AP40" s="3" t="s">
        <v>68</v>
      </c>
      <c r="AQ40" s="3">
        <v>1</v>
      </c>
      <c r="AR40" s="3" t="s">
        <v>68</v>
      </c>
      <c r="AS40" s="3" t="s">
        <v>68</v>
      </c>
      <c r="AT40" s="3" t="s">
        <v>68</v>
      </c>
      <c r="AV40" s="61"/>
    </row>
    <row r="41" spans="2:48" ht="19.5" customHeight="1">
      <c r="B41" s="3">
        <v>147</v>
      </c>
      <c r="C41" s="60">
        <v>35</v>
      </c>
      <c r="E41" s="11" t="s">
        <v>255</v>
      </c>
      <c r="F41" s="13" t="s">
        <v>264</v>
      </c>
      <c r="G41" s="51" t="s">
        <v>257</v>
      </c>
      <c r="H41" s="148" t="s">
        <v>373</v>
      </c>
      <c r="I41" s="13" t="s">
        <v>373</v>
      </c>
      <c r="J41" s="119">
        <v>207</v>
      </c>
      <c r="K41" s="119">
        <v>3</v>
      </c>
      <c r="L41" s="119" t="s">
        <v>333</v>
      </c>
      <c r="M41" s="13" t="s">
        <v>334</v>
      </c>
      <c r="N41" s="120" t="s">
        <v>489</v>
      </c>
      <c r="O41" s="15" t="s">
        <v>508</v>
      </c>
      <c r="P41" s="121" t="s">
        <v>80</v>
      </c>
      <c r="Q41" s="14"/>
      <c r="R41" s="78">
        <v>2.35</v>
      </c>
      <c r="S41" s="16" t="s">
        <v>61</v>
      </c>
      <c r="T41" s="16" t="s">
        <v>62</v>
      </c>
      <c r="U41" s="79">
        <v>41702</v>
      </c>
      <c r="V41" s="80">
        <v>45719</v>
      </c>
      <c r="W41" s="146">
        <v>44989</v>
      </c>
      <c r="X41" s="147">
        <v>45720</v>
      </c>
      <c r="Y41" s="67">
        <f t="shared" si="1"/>
        <v>11</v>
      </c>
      <c r="Z41" s="54" t="s">
        <v>68</v>
      </c>
      <c r="AA41" s="55" t="s">
        <v>68</v>
      </c>
      <c r="AB41" s="12" t="s">
        <v>68</v>
      </c>
      <c r="AC41" s="3" t="s">
        <v>68</v>
      </c>
      <c r="AD41" s="3" t="s">
        <v>68</v>
      </c>
      <c r="AE41" s="3">
        <v>1</v>
      </c>
      <c r="AF41" s="3" t="s">
        <v>68</v>
      </c>
      <c r="AG41" s="3" t="s">
        <v>68</v>
      </c>
      <c r="AH41" s="3" t="s">
        <v>68</v>
      </c>
      <c r="AI41" s="3">
        <v>1</v>
      </c>
      <c r="AJ41" s="3" t="s">
        <v>68</v>
      </c>
      <c r="AK41" s="3" t="s">
        <v>68</v>
      </c>
      <c r="AL41" s="3" t="s">
        <v>68</v>
      </c>
      <c r="AM41" s="3">
        <v>1</v>
      </c>
      <c r="AN41" s="3" t="s">
        <v>68</v>
      </c>
      <c r="AO41" s="3" t="s">
        <v>68</v>
      </c>
      <c r="AP41" s="3" t="s">
        <v>68</v>
      </c>
      <c r="AQ41" s="3" t="s">
        <v>68</v>
      </c>
      <c r="AR41" s="3">
        <v>1</v>
      </c>
      <c r="AS41" s="3" t="s">
        <v>68</v>
      </c>
      <c r="AT41" s="3" t="s">
        <v>68</v>
      </c>
      <c r="AV41" s="61"/>
    </row>
    <row r="42" spans="2:48" ht="19.5" customHeight="1">
      <c r="B42" s="3">
        <v>148</v>
      </c>
      <c r="C42" s="60">
        <v>36</v>
      </c>
      <c r="E42" s="11" t="s">
        <v>255</v>
      </c>
      <c r="F42" s="13" t="s">
        <v>264</v>
      </c>
      <c r="G42" s="51" t="s">
        <v>257</v>
      </c>
      <c r="H42" s="13" t="s">
        <v>335</v>
      </c>
      <c r="I42" s="13" t="s">
        <v>335</v>
      </c>
      <c r="J42" s="119">
        <v>208</v>
      </c>
      <c r="K42" s="119">
        <v>3</v>
      </c>
      <c r="L42" s="119" t="s">
        <v>336</v>
      </c>
      <c r="M42" s="13" t="s">
        <v>337</v>
      </c>
      <c r="N42" s="120" t="s">
        <v>489</v>
      </c>
      <c r="O42" s="15" t="s">
        <v>508</v>
      </c>
      <c r="P42" s="121" t="s">
        <v>80</v>
      </c>
      <c r="Q42" s="14"/>
      <c r="R42" s="78">
        <v>2.35</v>
      </c>
      <c r="S42" s="16" t="s">
        <v>61</v>
      </c>
      <c r="T42" s="16" t="s">
        <v>62</v>
      </c>
      <c r="U42" s="79">
        <v>41702</v>
      </c>
      <c r="V42" s="80">
        <v>45719</v>
      </c>
      <c r="W42" s="146">
        <v>44989</v>
      </c>
      <c r="X42" s="147">
        <v>45720</v>
      </c>
      <c r="Y42" s="67">
        <f t="shared" si="1"/>
        <v>11</v>
      </c>
      <c r="Z42" s="54" t="s">
        <v>68</v>
      </c>
      <c r="AA42" s="55" t="s">
        <v>68</v>
      </c>
      <c r="AB42" s="12" t="s">
        <v>68</v>
      </c>
      <c r="AC42" s="3" t="s">
        <v>68</v>
      </c>
      <c r="AD42" s="3" t="s">
        <v>68</v>
      </c>
      <c r="AE42" s="3">
        <v>1</v>
      </c>
      <c r="AF42" s="3" t="s">
        <v>68</v>
      </c>
      <c r="AG42" s="3" t="s">
        <v>68</v>
      </c>
      <c r="AH42" s="3" t="s">
        <v>68</v>
      </c>
      <c r="AI42" s="3">
        <v>1</v>
      </c>
      <c r="AJ42" s="3" t="s">
        <v>68</v>
      </c>
      <c r="AK42" s="3" t="s">
        <v>68</v>
      </c>
      <c r="AL42" s="3" t="s">
        <v>68</v>
      </c>
      <c r="AM42" s="3">
        <v>1</v>
      </c>
      <c r="AN42" s="3" t="s">
        <v>68</v>
      </c>
      <c r="AO42" s="3" t="s">
        <v>68</v>
      </c>
      <c r="AP42" s="3" t="s">
        <v>68</v>
      </c>
      <c r="AQ42" s="3" t="s">
        <v>68</v>
      </c>
      <c r="AR42" s="3">
        <v>1</v>
      </c>
      <c r="AS42" s="3" t="s">
        <v>68</v>
      </c>
      <c r="AT42" s="3" t="s">
        <v>68</v>
      </c>
      <c r="AV42" s="61"/>
    </row>
    <row r="43" spans="2:48" ht="19.5" customHeight="1">
      <c r="B43" s="3">
        <v>149</v>
      </c>
      <c r="C43" s="60">
        <v>37</v>
      </c>
      <c r="E43" s="11" t="s">
        <v>255</v>
      </c>
      <c r="F43" s="13" t="s">
        <v>264</v>
      </c>
      <c r="G43" s="51" t="s">
        <v>257</v>
      </c>
      <c r="H43" s="13" t="s">
        <v>326</v>
      </c>
      <c r="I43" s="13" t="s">
        <v>338</v>
      </c>
      <c r="J43" s="119">
        <v>223</v>
      </c>
      <c r="K43" s="119">
        <v>3</v>
      </c>
      <c r="L43" s="119" t="s">
        <v>342</v>
      </c>
      <c r="M43" s="13" t="s">
        <v>343</v>
      </c>
      <c r="N43" s="120" t="s">
        <v>517</v>
      </c>
      <c r="O43" s="15" t="s">
        <v>372</v>
      </c>
      <c r="P43" s="121" t="s">
        <v>60</v>
      </c>
      <c r="Q43" s="15"/>
      <c r="R43" s="78">
        <v>1.99</v>
      </c>
      <c r="S43" s="16" t="s">
        <v>71</v>
      </c>
      <c r="T43" s="16" t="s">
        <v>62</v>
      </c>
      <c r="U43" s="79">
        <v>42076</v>
      </c>
      <c r="V43" s="80">
        <v>45363</v>
      </c>
      <c r="W43" s="81">
        <v>44664</v>
      </c>
      <c r="X43" s="82">
        <v>45395</v>
      </c>
      <c r="Y43" s="67">
        <f t="shared" si="1"/>
        <v>9</v>
      </c>
      <c r="Z43" s="54">
        <v>24600</v>
      </c>
      <c r="AA43" s="55">
        <v>17650</v>
      </c>
      <c r="AB43" s="12">
        <v>1</v>
      </c>
      <c r="AC43" s="3" t="s">
        <v>68</v>
      </c>
      <c r="AD43" s="3" t="s">
        <v>68</v>
      </c>
      <c r="AE43" s="3" t="s">
        <v>68</v>
      </c>
      <c r="AF43" s="3" t="s">
        <v>68</v>
      </c>
      <c r="AG43" s="3" t="s">
        <v>68</v>
      </c>
      <c r="AH43" s="3" t="s">
        <v>68</v>
      </c>
      <c r="AI43" s="3">
        <v>1</v>
      </c>
      <c r="AJ43" s="3" t="s">
        <v>68</v>
      </c>
      <c r="AK43" s="3" t="s">
        <v>68</v>
      </c>
      <c r="AL43" s="3">
        <v>1</v>
      </c>
      <c r="AM43" s="3" t="s">
        <v>68</v>
      </c>
      <c r="AN43" s="3" t="s">
        <v>68</v>
      </c>
      <c r="AO43" s="3" t="s">
        <v>68</v>
      </c>
      <c r="AP43" s="3" t="s">
        <v>68</v>
      </c>
      <c r="AQ43" s="3">
        <v>1</v>
      </c>
      <c r="AR43" s="3" t="s">
        <v>68</v>
      </c>
      <c r="AS43" s="3" t="s">
        <v>68</v>
      </c>
      <c r="AT43" s="3" t="s">
        <v>68</v>
      </c>
      <c r="AV43" s="61"/>
    </row>
    <row r="44" spans="2:48" ht="19.5" customHeight="1">
      <c r="B44" s="3">
        <v>150</v>
      </c>
      <c r="C44" s="60">
        <v>38</v>
      </c>
      <c r="E44" s="11" t="s">
        <v>255</v>
      </c>
      <c r="F44" s="13" t="s">
        <v>264</v>
      </c>
      <c r="G44" s="51" t="s">
        <v>257</v>
      </c>
      <c r="H44" s="13" t="s">
        <v>326</v>
      </c>
      <c r="I44" s="13" t="s">
        <v>375</v>
      </c>
      <c r="J44" s="119">
        <v>227</v>
      </c>
      <c r="K44" s="119">
        <v>3</v>
      </c>
      <c r="L44" s="119" t="s">
        <v>344</v>
      </c>
      <c r="M44" s="13" t="s">
        <v>345</v>
      </c>
      <c r="N44" s="120" t="s">
        <v>517</v>
      </c>
      <c r="O44" s="15" t="s">
        <v>372</v>
      </c>
      <c r="P44" s="121" t="s">
        <v>60</v>
      </c>
      <c r="Q44" s="14"/>
      <c r="R44" s="78">
        <v>1.99</v>
      </c>
      <c r="S44" s="16" t="s">
        <v>71</v>
      </c>
      <c r="T44" s="16" t="s">
        <v>62</v>
      </c>
      <c r="U44" s="79">
        <v>42076</v>
      </c>
      <c r="V44" s="80">
        <v>45363</v>
      </c>
      <c r="W44" s="81">
        <v>44664</v>
      </c>
      <c r="X44" s="82">
        <v>45395</v>
      </c>
      <c r="Y44" s="67">
        <f t="shared" si="1"/>
        <v>9</v>
      </c>
      <c r="Z44" s="54">
        <v>24600</v>
      </c>
      <c r="AA44" s="55">
        <v>17650</v>
      </c>
      <c r="AB44" s="12">
        <v>1</v>
      </c>
      <c r="AC44" s="3" t="s">
        <v>68</v>
      </c>
      <c r="AD44" s="3" t="s">
        <v>68</v>
      </c>
      <c r="AE44" s="3" t="s">
        <v>68</v>
      </c>
      <c r="AF44" s="3" t="s">
        <v>68</v>
      </c>
      <c r="AG44" s="3" t="s">
        <v>68</v>
      </c>
      <c r="AH44" s="3" t="s">
        <v>68</v>
      </c>
      <c r="AI44" s="3">
        <v>1</v>
      </c>
      <c r="AJ44" s="3" t="s">
        <v>68</v>
      </c>
      <c r="AK44" s="3" t="s">
        <v>68</v>
      </c>
      <c r="AL44" s="3">
        <v>1</v>
      </c>
      <c r="AM44" s="3" t="s">
        <v>68</v>
      </c>
      <c r="AN44" s="3" t="s">
        <v>68</v>
      </c>
      <c r="AO44" s="3" t="s">
        <v>68</v>
      </c>
      <c r="AP44" s="3" t="s">
        <v>68</v>
      </c>
      <c r="AQ44" s="3">
        <v>1</v>
      </c>
      <c r="AR44" s="3" t="s">
        <v>68</v>
      </c>
      <c r="AS44" s="3" t="s">
        <v>68</v>
      </c>
      <c r="AT44" s="3" t="s">
        <v>68</v>
      </c>
      <c r="AV44" s="61"/>
    </row>
    <row r="45" spans="2:48" ht="19.5" customHeight="1">
      <c r="B45" s="3">
        <v>151</v>
      </c>
      <c r="C45" s="60">
        <v>39</v>
      </c>
      <c r="E45" s="11" t="s">
        <v>255</v>
      </c>
      <c r="F45" s="13" t="s">
        <v>264</v>
      </c>
      <c r="G45" s="51" t="s">
        <v>257</v>
      </c>
      <c r="H45" s="13" t="s">
        <v>346</v>
      </c>
      <c r="I45" s="13" t="s">
        <v>346</v>
      </c>
      <c r="J45" s="119">
        <v>235</v>
      </c>
      <c r="K45" s="119">
        <v>3</v>
      </c>
      <c r="L45" s="119" t="s">
        <v>347</v>
      </c>
      <c r="M45" s="13" t="s">
        <v>348</v>
      </c>
      <c r="N45" s="120" t="s">
        <v>517</v>
      </c>
      <c r="O45" s="15" t="s">
        <v>372</v>
      </c>
      <c r="P45" s="121" t="s">
        <v>60</v>
      </c>
      <c r="Q45" s="14"/>
      <c r="R45" s="78">
        <v>1.99</v>
      </c>
      <c r="S45" s="16" t="s">
        <v>71</v>
      </c>
      <c r="T45" s="16" t="s">
        <v>62</v>
      </c>
      <c r="U45" s="79">
        <v>42422</v>
      </c>
      <c r="V45" s="80">
        <v>45709</v>
      </c>
      <c r="W45" s="146">
        <v>45007</v>
      </c>
      <c r="X45" s="147">
        <v>45738</v>
      </c>
      <c r="Y45" s="67">
        <f t="shared" si="1"/>
        <v>9</v>
      </c>
      <c r="Z45" s="54" t="s">
        <v>68</v>
      </c>
      <c r="AA45" s="55" t="s">
        <v>68</v>
      </c>
      <c r="AB45" s="12" t="s">
        <v>68</v>
      </c>
      <c r="AC45" s="3" t="s">
        <v>68</v>
      </c>
      <c r="AD45" s="3" t="s">
        <v>68</v>
      </c>
      <c r="AE45" s="3">
        <v>1</v>
      </c>
      <c r="AF45" s="3" t="s">
        <v>68</v>
      </c>
      <c r="AG45" s="3" t="s">
        <v>68</v>
      </c>
      <c r="AH45" s="3" t="s">
        <v>68</v>
      </c>
      <c r="AI45" s="3">
        <v>1</v>
      </c>
      <c r="AJ45" s="3" t="s">
        <v>68</v>
      </c>
      <c r="AK45" s="3" t="s">
        <v>68</v>
      </c>
      <c r="AL45" s="3">
        <v>1</v>
      </c>
      <c r="AM45" s="3" t="s">
        <v>68</v>
      </c>
      <c r="AN45" s="3" t="s">
        <v>68</v>
      </c>
      <c r="AO45" s="3" t="s">
        <v>68</v>
      </c>
      <c r="AP45" s="3" t="s">
        <v>68</v>
      </c>
      <c r="AQ45" s="3">
        <v>1</v>
      </c>
      <c r="AR45" s="3" t="s">
        <v>68</v>
      </c>
      <c r="AS45" s="3" t="s">
        <v>68</v>
      </c>
      <c r="AT45" s="3" t="s">
        <v>68</v>
      </c>
      <c r="AV45" s="61"/>
    </row>
    <row r="46" spans="2:48" ht="19.5" customHeight="1">
      <c r="B46" s="3">
        <v>152</v>
      </c>
      <c r="C46" s="60">
        <v>40</v>
      </c>
      <c r="E46" s="11" t="s">
        <v>255</v>
      </c>
      <c r="F46" s="13" t="s">
        <v>264</v>
      </c>
      <c r="G46" s="51" t="s">
        <v>257</v>
      </c>
      <c r="H46" s="13" t="s">
        <v>326</v>
      </c>
      <c r="I46" s="13" t="s">
        <v>341</v>
      </c>
      <c r="J46" s="119">
        <v>261</v>
      </c>
      <c r="K46" s="119">
        <v>3</v>
      </c>
      <c r="L46" s="119" t="s">
        <v>358</v>
      </c>
      <c r="M46" s="13" t="s">
        <v>359</v>
      </c>
      <c r="N46" s="120" t="s">
        <v>517</v>
      </c>
      <c r="O46" s="15" t="s">
        <v>372</v>
      </c>
      <c r="P46" s="121" t="s">
        <v>60</v>
      </c>
      <c r="Q46" s="15"/>
      <c r="R46" s="78">
        <v>1.99</v>
      </c>
      <c r="S46" s="16" t="s">
        <v>61</v>
      </c>
      <c r="T46" s="16" t="s">
        <v>62</v>
      </c>
      <c r="U46" s="79">
        <v>43089</v>
      </c>
      <c r="V46" s="80">
        <v>45645</v>
      </c>
      <c r="W46" s="146">
        <v>44946</v>
      </c>
      <c r="X46" s="147">
        <v>45677</v>
      </c>
      <c r="Y46" s="67">
        <f t="shared" si="1"/>
        <v>7</v>
      </c>
      <c r="Z46" s="54" t="s">
        <v>68</v>
      </c>
      <c r="AA46" s="55" t="s">
        <v>68</v>
      </c>
      <c r="AB46" s="12" t="s">
        <v>68</v>
      </c>
      <c r="AC46" s="3" t="s">
        <v>68</v>
      </c>
      <c r="AD46" s="3" t="s">
        <v>68</v>
      </c>
      <c r="AE46" s="3">
        <v>1</v>
      </c>
      <c r="AF46" s="3" t="s">
        <v>68</v>
      </c>
      <c r="AG46" s="3" t="s">
        <v>68</v>
      </c>
      <c r="AH46" s="3" t="s">
        <v>68</v>
      </c>
      <c r="AI46" s="3">
        <v>1</v>
      </c>
      <c r="AJ46" s="3" t="s">
        <v>68</v>
      </c>
      <c r="AK46" s="3" t="s">
        <v>68</v>
      </c>
      <c r="AL46" s="3">
        <v>1</v>
      </c>
      <c r="AM46" s="3" t="s">
        <v>68</v>
      </c>
      <c r="AN46" s="3" t="s">
        <v>68</v>
      </c>
      <c r="AO46" s="3" t="s">
        <v>68</v>
      </c>
      <c r="AP46" s="3" t="s">
        <v>68</v>
      </c>
      <c r="AQ46" s="3">
        <v>1</v>
      </c>
      <c r="AR46" s="3" t="s">
        <v>68</v>
      </c>
      <c r="AS46" s="3" t="s">
        <v>68</v>
      </c>
      <c r="AT46" s="3" t="s">
        <v>68</v>
      </c>
      <c r="AV46" s="61"/>
    </row>
    <row r="47" spans="2:48" ht="19.5" customHeight="1">
      <c r="B47" s="3">
        <v>153</v>
      </c>
      <c r="C47" s="60">
        <v>41</v>
      </c>
      <c r="E47" s="11" t="s">
        <v>255</v>
      </c>
      <c r="F47" s="13" t="s">
        <v>264</v>
      </c>
      <c r="G47" s="51" t="s">
        <v>257</v>
      </c>
      <c r="H47" s="13" t="s">
        <v>326</v>
      </c>
      <c r="I47" s="13" t="s">
        <v>338</v>
      </c>
      <c r="J47" s="119">
        <v>272</v>
      </c>
      <c r="K47" s="119">
        <v>3</v>
      </c>
      <c r="L47" s="119" t="s">
        <v>360</v>
      </c>
      <c r="M47" s="13" t="s">
        <v>361</v>
      </c>
      <c r="N47" s="120" t="s">
        <v>517</v>
      </c>
      <c r="O47" s="15" t="s">
        <v>372</v>
      </c>
      <c r="P47" s="121" t="s">
        <v>60</v>
      </c>
      <c r="Q47" s="14"/>
      <c r="R47" s="78">
        <v>1.99</v>
      </c>
      <c r="S47" s="16" t="s">
        <v>61</v>
      </c>
      <c r="T47" s="16" t="s">
        <v>62</v>
      </c>
      <c r="U47" s="79">
        <v>43430</v>
      </c>
      <c r="V47" s="80">
        <v>45255</v>
      </c>
      <c r="W47" s="81">
        <v>44556</v>
      </c>
      <c r="X47" s="82">
        <v>45286</v>
      </c>
      <c r="Y47" s="67">
        <f t="shared" si="1"/>
        <v>5</v>
      </c>
      <c r="Z47" s="54">
        <v>32800</v>
      </c>
      <c r="AA47" s="55">
        <v>17650</v>
      </c>
      <c r="AB47" s="12">
        <v>1</v>
      </c>
      <c r="AC47" s="3" t="s">
        <v>68</v>
      </c>
      <c r="AD47" s="3" t="s">
        <v>68</v>
      </c>
      <c r="AE47" s="3" t="s">
        <v>68</v>
      </c>
      <c r="AF47" s="3" t="s">
        <v>68</v>
      </c>
      <c r="AG47" s="3" t="s">
        <v>68</v>
      </c>
      <c r="AH47" s="3" t="s">
        <v>68</v>
      </c>
      <c r="AI47" s="3">
        <v>1</v>
      </c>
      <c r="AJ47" s="3" t="s">
        <v>68</v>
      </c>
      <c r="AK47" s="3" t="s">
        <v>68</v>
      </c>
      <c r="AL47" s="3">
        <v>1</v>
      </c>
      <c r="AM47" s="3" t="s">
        <v>68</v>
      </c>
      <c r="AN47" s="3" t="s">
        <v>68</v>
      </c>
      <c r="AO47" s="3" t="s">
        <v>68</v>
      </c>
      <c r="AP47" s="3" t="s">
        <v>68</v>
      </c>
      <c r="AQ47" s="3">
        <v>1</v>
      </c>
      <c r="AR47" s="3" t="s">
        <v>68</v>
      </c>
      <c r="AS47" s="3" t="s">
        <v>68</v>
      </c>
      <c r="AT47" s="3" t="s">
        <v>68</v>
      </c>
      <c r="AV47" s="61"/>
    </row>
    <row r="48" spans="2:48" ht="19.5" customHeight="1">
      <c r="B48" s="3">
        <v>154</v>
      </c>
      <c r="C48" s="60">
        <v>42</v>
      </c>
      <c r="E48" s="11" t="s">
        <v>255</v>
      </c>
      <c r="F48" s="13" t="s">
        <v>264</v>
      </c>
      <c r="G48" s="51" t="s">
        <v>257</v>
      </c>
      <c r="H48" s="13" t="s">
        <v>326</v>
      </c>
      <c r="I48" s="13" t="s">
        <v>338</v>
      </c>
      <c r="J48" s="119">
        <v>280</v>
      </c>
      <c r="K48" s="119">
        <v>3</v>
      </c>
      <c r="L48" s="119" t="s">
        <v>362</v>
      </c>
      <c r="M48" s="13" t="s">
        <v>363</v>
      </c>
      <c r="N48" s="120" t="s">
        <v>517</v>
      </c>
      <c r="O48" s="15" t="s">
        <v>372</v>
      </c>
      <c r="P48" s="121" t="s">
        <v>60</v>
      </c>
      <c r="Q48" s="14"/>
      <c r="R48" s="78">
        <v>1.99</v>
      </c>
      <c r="S48" s="16" t="s">
        <v>61</v>
      </c>
      <c r="T48" s="16" t="s">
        <v>62</v>
      </c>
      <c r="U48" s="79">
        <v>43430</v>
      </c>
      <c r="V48" s="80">
        <v>45255</v>
      </c>
      <c r="W48" s="81">
        <v>44556</v>
      </c>
      <c r="X48" s="82">
        <v>45286</v>
      </c>
      <c r="Y48" s="67">
        <f t="shared" si="1"/>
        <v>5</v>
      </c>
      <c r="Z48" s="54">
        <v>32800</v>
      </c>
      <c r="AA48" s="55">
        <v>17650</v>
      </c>
      <c r="AB48" s="12">
        <v>1</v>
      </c>
      <c r="AC48" s="3" t="s">
        <v>68</v>
      </c>
      <c r="AD48" s="3" t="s">
        <v>68</v>
      </c>
      <c r="AE48" s="3" t="s">
        <v>68</v>
      </c>
      <c r="AF48" s="3" t="s">
        <v>68</v>
      </c>
      <c r="AG48" s="3" t="s">
        <v>68</v>
      </c>
      <c r="AH48" s="3" t="s">
        <v>68</v>
      </c>
      <c r="AI48" s="3">
        <v>1</v>
      </c>
      <c r="AJ48" s="3" t="s">
        <v>68</v>
      </c>
      <c r="AK48" s="3" t="s">
        <v>68</v>
      </c>
      <c r="AL48" s="3">
        <v>1</v>
      </c>
      <c r="AM48" s="3" t="s">
        <v>68</v>
      </c>
      <c r="AN48" s="3" t="s">
        <v>68</v>
      </c>
      <c r="AO48" s="3" t="s">
        <v>68</v>
      </c>
      <c r="AP48" s="3" t="s">
        <v>68</v>
      </c>
      <c r="AQ48" s="3">
        <v>1</v>
      </c>
      <c r="AR48" s="3" t="s">
        <v>68</v>
      </c>
      <c r="AS48" s="3" t="s">
        <v>68</v>
      </c>
      <c r="AT48" s="3" t="s">
        <v>68</v>
      </c>
      <c r="AV48" s="61"/>
    </row>
    <row r="49" spans="2:48" ht="19.5" customHeight="1">
      <c r="B49" s="3">
        <v>155</v>
      </c>
      <c r="C49" s="60">
        <v>43</v>
      </c>
      <c r="E49" s="11" t="s">
        <v>255</v>
      </c>
      <c r="F49" s="13" t="s">
        <v>264</v>
      </c>
      <c r="G49" s="51" t="s">
        <v>257</v>
      </c>
      <c r="H49" s="148" t="s">
        <v>346</v>
      </c>
      <c r="I49" s="13" t="s">
        <v>346</v>
      </c>
      <c r="J49" s="119">
        <v>289</v>
      </c>
      <c r="K49" s="119">
        <v>3</v>
      </c>
      <c r="L49" s="119" t="s">
        <v>397</v>
      </c>
      <c r="M49" s="13" t="s">
        <v>398</v>
      </c>
      <c r="N49" s="120" t="s">
        <v>517</v>
      </c>
      <c r="O49" s="15" t="s">
        <v>372</v>
      </c>
      <c r="P49" s="121" t="s">
        <v>60</v>
      </c>
      <c r="Q49" s="15"/>
      <c r="R49" s="78">
        <v>1.99</v>
      </c>
      <c r="S49" s="16" t="s">
        <v>61</v>
      </c>
      <c r="T49" s="16" t="s">
        <v>62</v>
      </c>
      <c r="U49" s="79">
        <v>43900</v>
      </c>
      <c r="V49" s="80">
        <v>45725</v>
      </c>
      <c r="W49" s="146">
        <v>45026</v>
      </c>
      <c r="X49" s="147">
        <v>45757</v>
      </c>
      <c r="Y49" s="67">
        <f t="shared" si="1"/>
        <v>5</v>
      </c>
      <c r="Z49" s="54" t="s">
        <v>68</v>
      </c>
      <c r="AA49" s="55" t="s">
        <v>68</v>
      </c>
      <c r="AB49" s="12" t="s">
        <v>68</v>
      </c>
      <c r="AC49" s="3" t="s">
        <v>68</v>
      </c>
      <c r="AD49" s="3" t="s">
        <v>68</v>
      </c>
      <c r="AE49" s="3">
        <v>1</v>
      </c>
      <c r="AF49" s="3" t="s">
        <v>68</v>
      </c>
      <c r="AG49" s="3" t="s">
        <v>68</v>
      </c>
      <c r="AH49" s="3" t="s">
        <v>68</v>
      </c>
      <c r="AI49" s="3">
        <v>1</v>
      </c>
      <c r="AJ49" s="3" t="s">
        <v>68</v>
      </c>
      <c r="AK49" s="3" t="s">
        <v>68</v>
      </c>
      <c r="AL49" s="3">
        <v>1</v>
      </c>
      <c r="AM49" s="3" t="s">
        <v>68</v>
      </c>
      <c r="AN49" s="3" t="s">
        <v>68</v>
      </c>
      <c r="AO49" s="3" t="s">
        <v>68</v>
      </c>
      <c r="AP49" s="3" t="s">
        <v>68</v>
      </c>
      <c r="AQ49" s="3">
        <v>1</v>
      </c>
      <c r="AR49" s="3" t="s">
        <v>68</v>
      </c>
      <c r="AS49" s="3" t="s">
        <v>68</v>
      </c>
      <c r="AT49" s="3" t="s">
        <v>68</v>
      </c>
      <c r="AV49" s="61"/>
    </row>
    <row r="50" spans="2:48" ht="19.5" customHeight="1">
      <c r="B50" s="3">
        <v>156</v>
      </c>
      <c r="C50" s="60">
        <v>44</v>
      </c>
      <c r="E50" s="11" t="s">
        <v>255</v>
      </c>
      <c r="F50" s="13" t="s">
        <v>264</v>
      </c>
      <c r="G50" s="51" t="s">
        <v>257</v>
      </c>
      <c r="H50" s="13" t="s">
        <v>396</v>
      </c>
      <c r="I50" s="13" t="s">
        <v>374</v>
      </c>
      <c r="J50" s="119">
        <v>302</v>
      </c>
      <c r="K50" s="119">
        <v>5</v>
      </c>
      <c r="L50" s="119" t="s">
        <v>424</v>
      </c>
      <c r="M50" s="13" t="s">
        <v>425</v>
      </c>
      <c r="N50" s="120" t="s">
        <v>524</v>
      </c>
      <c r="O50" s="15" t="s">
        <v>240</v>
      </c>
      <c r="P50" s="121" t="s">
        <v>399</v>
      </c>
      <c r="Q50" s="14"/>
      <c r="R50" s="78">
        <v>1.79</v>
      </c>
      <c r="S50" s="16" t="s">
        <v>71</v>
      </c>
      <c r="T50" s="16" t="s">
        <v>62</v>
      </c>
      <c r="U50" s="79">
        <v>44267</v>
      </c>
      <c r="V50" s="80">
        <v>45362</v>
      </c>
      <c r="W50" s="81">
        <v>44266</v>
      </c>
      <c r="X50" s="82">
        <v>45393</v>
      </c>
      <c r="Y50" s="67">
        <f t="shared" si="1"/>
        <v>3</v>
      </c>
      <c r="Z50" s="54">
        <v>24600</v>
      </c>
      <c r="AA50" s="55">
        <v>17650</v>
      </c>
      <c r="AB50" s="12">
        <v>1</v>
      </c>
      <c r="AC50" s="3" t="s">
        <v>68</v>
      </c>
      <c r="AD50" s="3" t="s">
        <v>68</v>
      </c>
      <c r="AE50" s="3" t="s">
        <v>68</v>
      </c>
      <c r="AF50" s="3" t="s">
        <v>68</v>
      </c>
      <c r="AG50" s="3" t="s">
        <v>68</v>
      </c>
      <c r="AH50" s="3" t="s">
        <v>68</v>
      </c>
      <c r="AI50" s="3">
        <v>1</v>
      </c>
      <c r="AJ50" s="3" t="s">
        <v>68</v>
      </c>
      <c r="AK50" s="3" t="s">
        <v>68</v>
      </c>
      <c r="AL50" s="3">
        <v>1</v>
      </c>
      <c r="AM50" s="3" t="s">
        <v>68</v>
      </c>
      <c r="AN50" s="3" t="s">
        <v>68</v>
      </c>
      <c r="AO50" s="3" t="s">
        <v>68</v>
      </c>
      <c r="AP50" s="3" t="s">
        <v>68</v>
      </c>
      <c r="AQ50" s="3">
        <v>1</v>
      </c>
      <c r="AR50" s="3" t="s">
        <v>68</v>
      </c>
      <c r="AS50" s="3" t="s">
        <v>68</v>
      </c>
      <c r="AT50" s="3" t="s">
        <v>68</v>
      </c>
      <c r="AV50" s="61"/>
    </row>
    <row r="51" spans="2:48" ht="19.5" customHeight="1">
      <c r="B51" s="3">
        <v>157</v>
      </c>
      <c r="C51" s="60">
        <v>45</v>
      </c>
      <c r="E51" s="11" t="s">
        <v>255</v>
      </c>
      <c r="F51" s="13" t="s">
        <v>264</v>
      </c>
      <c r="G51" s="51" t="s">
        <v>257</v>
      </c>
      <c r="H51" s="148" t="s">
        <v>373</v>
      </c>
      <c r="I51" s="13" t="s">
        <v>373</v>
      </c>
      <c r="J51" s="119">
        <v>319</v>
      </c>
      <c r="K51" s="119">
        <v>5</v>
      </c>
      <c r="L51" s="119" t="s">
        <v>422</v>
      </c>
      <c r="M51" s="13" t="s">
        <v>423</v>
      </c>
      <c r="N51" s="120" t="s">
        <v>489</v>
      </c>
      <c r="O51" s="15" t="s">
        <v>411</v>
      </c>
      <c r="P51" s="121" t="s">
        <v>412</v>
      </c>
      <c r="Q51" s="14"/>
      <c r="R51" s="78">
        <v>0.99</v>
      </c>
      <c r="S51" s="16" t="s">
        <v>491</v>
      </c>
      <c r="T51" s="16" t="s">
        <v>94</v>
      </c>
      <c r="U51" s="79">
        <v>44630</v>
      </c>
      <c r="V51" s="80">
        <v>45725</v>
      </c>
      <c r="W51" s="81">
        <v>44630</v>
      </c>
      <c r="X51" s="82">
        <v>45757</v>
      </c>
      <c r="Y51" s="67">
        <f t="shared" si="1"/>
        <v>3</v>
      </c>
      <c r="Z51" s="54" t="s">
        <v>68</v>
      </c>
      <c r="AA51" s="55" t="s">
        <v>68</v>
      </c>
      <c r="AB51" s="12" t="s">
        <v>68</v>
      </c>
      <c r="AC51" s="3" t="s">
        <v>68</v>
      </c>
      <c r="AD51" s="3" t="s">
        <v>68</v>
      </c>
      <c r="AE51" s="3">
        <v>1</v>
      </c>
      <c r="AF51" s="3" t="s">
        <v>68</v>
      </c>
      <c r="AG51" s="3" t="s">
        <v>68</v>
      </c>
      <c r="AH51" s="3" t="s">
        <v>68</v>
      </c>
      <c r="AI51" s="3">
        <v>1</v>
      </c>
      <c r="AJ51" s="3" t="s">
        <v>68</v>
      </c>
      <c r="AK51" s="3">
        <v>1</v>
      </c>
      <c r="AL51" s="3" t="s">
        <v>68</v>
      </c>
      <c r="AM51" s="3" t="s">
        <v>68</v>
      </c>
      <c r="AN51" s="3" t="s">
        <v>68</v>
      </c>
      <c r="AO51" s="3" t="s">
        <v>68</v>
      </c>
      <c r="AP51" s="3">
        <v>1</v>
      </c>
      <c r="AQ51" s="3" t="s">
        <v>68</v>
      </c>
      <c r="AR51" s="3" t="s">
        <v>68</v>
      </c>
      <c r="AS51" s="3" t="s">
        <v>68</v>
      </c>
      <c r="AT51" s="3" t="s">
        <v>68</v>
      </c>
      <c r="AV51" s="61"/>
    </row>
    <row r="52" spans="2:48" ht="19.5" customHeight="1">
      <c r="B52" s="112">
        <v>158</v>
      </c>
      <c r="C52" s="116">
        <v>46</v>
      </c>
      <c r="E52" s="93" t="s">
        <v>255</v>
      </c>
      <c r="F52" s="94" t="s">
        <v>264</v>
      </c>
      <c r="G52" s="95" t="s">
        <v>257</v>
      </c>
      <c r="H52" s="94" t="s">
        <v>326</v>
      </c>
      <c r="I52" s="94" t="s">
        <v>338</v>
      </c>
      <c r="J52" s="96">
        <v>337</v>
      </c>
      <c r="K52" s="96">
        <v>3</v>
      </c>
      <c r="L52" s="96" t="s">
        <v>566</v>
      </c>
      <c r="M52" s="94" t="s">
        <v>567</v>
      </c>
      <c r="N52" s="138" t="s">
        <v>511</v>
      </c>
      <c r="O52" s="98" t="s">
        <v>512</v>
      </c>
      <c r="P52" s="99" t="s">
        <v>414</v>
      </c>
      <c r="Q52" s="98"/>
      <c r="R52" s="118">
        <v>1.99</v>
      </c>
      <c r="S52" s="103" t="s">
        <v>61</v>
      </c>
      <c r="T52" s="103" t="s">
        <v>62</v>
      </c>
      <c r="U52" s="104">
        <v>44988</v>
      </c>
      <c r="V52" s="105">
        <v>46083</v>
      </c>
      <c r="W52" s="106">
        <v>44988</v>
      </c>
      <c r="X52" s="107">
        <v>46115</v>
      </c>
      <c r="Y52" s="108">
        <f t="shared" si="1"/>
        <v>3</v>
      </c>
      <c r="Z52" s="109" t="s">
        <v>68</v>
      </c>
      <c r="AA52" s="110" t="s">
        <v>68</v>
      </c>
      <c r="AB52" s="111" t="s">
        <v>68</v>
      </c>
      <c r="AC52" s="112" t="s">
        <v>68</v>
      </c>
      <c r="AD52" s="112" t="s">
        <v>68</v>
      </c>
      <c r="AE52" s="112">
        <v>1</v>
      </c>
      <c r="AF52" s="112" t="s">
        <v>68</v>
      </c>
      <c r="AG52" s="112" t="s">
        <v>68</v>
      </c>
      <c r="AH52" s="112" t="s">
        <v>68</v>
      </c>
      <c r="AI52" s="112">
        <v>1</v>
      </c>
      <c r="AJ52" s="112" t="s">
        <v>68</v>
      </c>
      <c r="AK52" s="112" t="s">
        <v>68</v>
      </c>
      <c r="AL52" s="112">
        <v>1</v>
      </c>
      <c r="AM52" s="112" t="s">
        <v>68</v>
      </c>
      <c r="AN52" s="112" t="s">
        <v>68</v>
      </c>
      <c r="AO52" s="112" t="s">
        <v>68</v>
      </c>
      <c r="AP52" s="112" t="s">
        <v>68</v>
      </c>
      <c r="AQ52" s="112">
        <v>1</v>
      </c>
      <c r="AR52" s="112" t="s">
        <v>68</v>
      </c>
      <c r="AS52" s="112" t="s">
        <v>68</v>
      </c>
      <c r="AT52" s="112" t="s">
        <v>68</v>
      </c>
      <c r="AV52" s="141" t="s">
        <v>544</v>
      </c>
    </row>
    <row r="53" spans="2:48" ht="19.5" customHeight="1">
      <c r="B53" s="3">
        <v>272</v>
      </c>
      <c r="C53" s="60">
        <v>47</v>
      </c>
      <c r="E53" s="11" t="s">
        <v>255</v>
      </c>
      <c r="F53" s="13" t="s">
        <v>256</v>
      </c>
      <c r="G53" s="51" t="s">
        <v>257</v>
      </c>
      <c r="H53" s="13" t="s">
        <v>256</v>
      </c>
      <c r="I53" s="13" t="s">
        <v>260</v>
      </c>
      <c r="J53" s="119">
        <v>4</v>
      </c>
      <c r="K53" s="119">
        <v>3</v>
      </c>
      <c r="L53" s="119" t="s">
        <v>286</v>
      </c>
      <c r="M53" s="13" t="s">
        <v>287</v>
      </c>
      <c r="N53" s="120" t="s">
        <v>524</v>
      </c>
      <c r="O53" s="15" t="s">
        <v>546</v>
      </c>
      <c r="P53" s="121" t="s">
        <v>162</v>
      </c>
      <c r="Q53" s="14"/>
      <c r="R53" s="16"/>
      <c r="S53" s="16" t="s">
        <v>61</v>
      </c>
      <c r="T53" s="16" t="s">
        <v>62</v>
      </c>
      <c r="U53" s="79">
        <v>41212</v>
      </c>
      <c r="V53" s="80">
        <v>45228</v>
      </c>
      <c r="W53" s="81">
        <v>44528</v>
      </c>
      <c r="X53" s="82">
        <v>45258</v>
      </c>
      <c r="Y53" s="67">
        <f t="shared" si="1"/>
        <v>11</v>
      </c>
      <c r="Z53" s="54">
        <v>32800</v>
      </c>
      <c r="AA53" s="55">
        <v>17650</v>
      </c>
      <c r="AB53" s="12">
        <v>1</v>
      </c>
      <c r="AC53" s="3" t="s">
        <v>68</v>
      </c>
      <c r="AD53" s="3" t="s">
        <v>68</v>
      </c>
      <c r="AE53" s="3" t="s">
        <v>68</v>
      </c>
      <c r="AF53" s="3" t="s">
        <v>68</v>
      </c>
      <c r="AG53" s="3" t="s">
        <v>68</v>
      </c>
      <c r="AH53" s="3" t="s">
        <v>68</v>
      </c>
      <c r="AI53" s="3">
        <v>1</v>
      </c>
      <c r="AJ53" s="3" t="s">
        <v>68</v>
      </c>
      <c r="AK53" s="3" t="s">
        <v>68</v>
      </c>
      <c r="AL53" s="3" t="s">
        <v>68</v>
      </c>
      <c r="AM53" s="3">
        <v>1</v>
      </c>
      <c r="AN53" s="3" t="s">
        <v>68</v>
      </c>
      <c r="AO53" s="3" t="s">
        <v>68</v>
      </c>
      <c r="AP53" s="3" t="s">
        <v>68</v>
      </c>
      <c r="AQ53" s="3" t="s">
        <v>68</v>
      </c>
      <c r="AR53" s="3">
        <v>1</v>
      </c>
      <c r="AS53" s="3" t="s">
        <v>68</v>
      </c>
      <c r="AT53" s="3" t="s">
        <v>68</v>
      </c>
      <c r="AV53" s="63"/>
    </row>
    <row r="54" spans="2:48" ht="19.5" customHeight="1">
      <c r="B54" s="3">
        <v>273</v>
      </c>
      <c r="C54" s="60">
        <v>48</v>
      </c>
      <c r="E54" s="11" t="s">
        <v>255</v>
      </c>
      <c r="F54" s="13" t="s">
        <v>256</v>
      </c>
      <c r="G54" s="51" t="s">
        <v>257</v>
      </c>
      <c r="H54" s="13" t="s">
        <v>256</v>
      </c>
      <c r="I54" s="13" t="s">
        <v>260</v>
      </c>
      <c r="J54" s="119">
        <v>252</v>
      </c>
      <c r="K54" s="119">
        <v>3</v>
      </c>
      <c r="L54" s="119" t="s">
        <v>261</v>
      </c>
      <c r="M54" s="13" t="s">
        <v>262</v>
      </c>
      <c r="N54" s="120" t="s">
        <v>511</v>
      </c>
      <c r="O54" s="15" t="s">
        <v>512</v>
      </c>
      <c r="P54" s="121" t="s">
        <v>144</v>
      </c>
      <c r="Q54" s="14"/>
      <c r="R54" s="16"/>
      <c r="S54" s="16" t="s">
        <v>71</v>
      </c>
      <c r="T54" s="16" t="s">
        <v>62</v>
      </c>
      <c r="U54" s="79">
        <v>42760</v>
      </c>
      <c r="V54" s="80">
        <v>45315</v>
      </c>
      <c r="W54" s="81">
        <v>44617</v>
      </c>
      <c r="X54" s="82">
        <v>45347</v>
      </c>
      <c r="Y54" s="67">
        <f t="shared" si="1"/>
        <v>7</v>
      </c>
      <c r="Z54" s="54">
        <v>24600</v>
      </c>
      <c r="AA54" s="55">
        <v>17650</v>
      </c>
      <c r="AB54" s="12">
        <v>1</v>
      </c>
      <c r="AC54" s="3" t="s">
        <v>68</v>
      </c>
      <c r="AD54" s="3" t="s">
        <v>68</v>
      </c>
      <c r="AE54" s="3" t="s">
        <v>68</v>
      </c>
      <c r="AF54" s="3" t="s">
        <v>68</v>
      </c>
      <c r="AG54" s="3" t="s">
        <v>68</v>
      </c>
      <c r="AH54" s="3" t="s">
        <v>68</v>
      </c>
      <c r="AI54" s="3">
        <v>1</v>
      </c>
      <c r="AJ54" s="3" t="s">
        <v>68</v>
      </c>
      <c r="AK54" s="3" t="s">
        <v>68</v>
      </c>
      <c r="AL54" s="3">
        <v>1</v>
      </c>
      <c r="AM54" s="3" t="s">
        <v>68</v>
      </c>
      <c r="AN54" s="3" t="s">
        <v>68</v>
      </c>
      <c r="AO54" s="3" t="s">
        <v>68</v>
      </c>
      <c r="AP54" s="3" t="s">
        <v>68</v>
      </c>
      <c r="AQ54" s="3">
        <v>1</v>
      </c>
      <c r="AR54" s="3" t="s">
        <v>68</v>
      </c>
      <c r="AS54" s="3" t="s">
        <v>68</v>
      </c>
      <c r="AT54" s="3" t="s">
        <v>68</v>
      </c>
      <c r="AV54" s="63"/>
    </row>
    <row r="55" spans="2:48" ht="20.100000000000001" customHeight="1">
      <c r="B55" s="3"/>
      <c r="C55" s="60"/>
      <c r="E55" s="11"/>
      <c r="F55" s="13"/>
      <c r="G55" s="51"/>
      <c r="H55" s="13"/>
      <c r="I55" s="13"/>
      <c r="J55" s="119"/>
      <c r="K55" s="119"/>
      <c r="L55" s="119"/>
      <c r="M55" s="13"/>
      <c r="N55" s="120"/>
      <c r="O55" s="15"/>
      <c r="P55" s="121"/>
      <c r="Q55" s="14"/>
      <c r="R55" s="16"/>
      <c r="S55" s="16"/>
      <c r="T55" s="16"/>
      <c r="U55" s="17"/>
      <c r="V55" s="22"/>
      <c r="W55" s="23"/>
      <c r="X55" s="24"/>
      <c r="Y55" s="67" t="str">
        <f t="shared" si="1"/>
        <v/>
      </c>
      <c r="Z55" s="25"/>
      <c r="AA55" s="26"/>
      <c r="AB55" s="12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V55" s="63"/>
    </row>
    <row r="56" spans="2:48" ht="6" customHeight="1"/>
    <row r="57" spans="2:48" ht="20.100000000000001" customHeight="1">
      <c r="J57" s="18"/>
      <c r="K57" s="18"/>
      <c r="O57" s="19">
        <f>SUBTOTAL(103,O7:O55)</f>
        <v>48</v>
      </c>
      <c r="V57" s="20"/>
      <c r="X57" s="57" t="s">
        <v>32</v>
      </c>
      <c r="Y57" s="57"/>
      <c r="Z57" s="56">
        <f t="shared" ref="Z57:AT57" si="2">SUBTOTAL(109,Z7:Z55)</f>
        <v>544200</v>
      </c>
      <c r="AA57" s="56">
        <f t="shared" si="2"/>
        <v>422830</v>
      </c>
      <c r="AB57" s="21">
        <f t="shared" si="2"/>
        <v>17</v>
      </c>
      <c r="AC57" s="21">
        <f t="shared" si="2"/>
        <v>0</v>
      </c>
      <c r="AD57" s="21">
        <f t="shared" si="2"/>
        <v>7</v>
      </c>
      <c r="AE57" s="21">
        <f t="shared" si="2"/>
        <v>18</v>
      </c>
      <c r="AF57" s="21">
        <f t="shared" si="2"/>
        <v>0</v>
      </c>
      <c r="AG57" s="21">
        <f t="shared" si="2"/>
        <v>6</v>
      </c>
      <c r="AH57" s="21">
        <f t="shared" si="2"/>
        <v>0</v>
      </c>
      <c r="AI57" s="21">
        <f t="shared" si="2"/>
        <v>35</v>
      </c>
      <c r="AJ57" s="21">
        <f t="shared" si="2"/>
        <v>13</v>
      </c>
      <c r="AK57" s="21">
        <f t="shared" si="2"/>
        <v>5</v>
      </c>
      <c r="AL57" s="21">
        <f t="shared" si="2"/>
        <v>24</v>
      </c>
      <c r="AM57" s="21">
        <f t="shared" si="2"/>
        <v>6</v>
      </c>
      <c r="AN57" s="21">
        <f t="shared" si="2"/>
        <v>0</v>
      </c>
      <c r="AO57" s="21">
        <f t="shared" si="2"/>
        <v>13</v>
      </c>
      <c r="AP57" s="21">
        <f t="shared" si="2"/>
        <v>5</v>
      </c>
      <c r="AQ57" s="21">
        <f t="shared" si="2"/>
        <v>24</v>
      </c>
      <c r="AR57" s="21">
        <f t="shared" si="2"/>
        <v>6</v>
      </c>
      <c r="AS57" s="21">
        <f t="shared" si="2"/>
        <v>0</v>
      </c>
      <c r="AT57" s="21">
        <f t="shared" si="2"/>
        <v>13</v>
      </c>
    </row>
    <row r="58" spans="2:48" ht="14.25" thickBot="1"/>
    <row r="59" spans="2:48" ht="10.5" customHeight="1" thickBot="1">
      <c r="F59" s="41"/>
      <c r="G59" s="52"/>
      <c r="H59" s="42"/>
      <c r="I59" s="40"/>
      <c r="J59" s="38"/>
      <c r="K59" s="39"/>
      <c r="L59" s="43"/>
      <c r="M59" s="48"/>
      <c r="N59" s="292"/>
      <c r="O59" s="292"/>
      <c r="P59" s="49"/>
      <c r="Q59" s="292"/>
      <c r="R59" s="292"/>
      <c r="S59" s="292"/>
      <c r="T59" s="293"/>
      <c r="U59" s="294"/>
      <c r="V59" s="293"/>
      <c r="W59" s="295"/>
    </row>
    <row r="60" spans="2:48" ht="36" customHeight="1" thickTop="1">
      <c r="F60" s="296" t="s">
        <v>46</v>
      </c>
      <c r="G60" s="297"/>
      <c r="H60" s="298"/>
      <c r="I60" s="299" t="s">
        <v>38</v>
      </c>
      <c r="J60" s="300"/>
      <c r="K60" s="301"/>
      <c r="L60" s="44" t="s">
        <v>45</v>
      </c>
      <c r="M60" s="35" t="s">
        <v>35</v>
      </c>
      <c r="N60" s="302" t="s">
        <v>36</v>
      </c>
      <c r="O60" s="302"/>
      <c r="P60" s="36" t="s">
        <v>37</v>
      </c>
      <c r="Q60" s="303" t="s">
        <v>17</v>
      </c>
      <c r="R60" s="304"/>
      <c r="S60" s="305"/>
      <c r="T60" s="306" t="s">
        <v>43</v>
      </c>
      <c r="U60" s="307"/>
      <c r="V60" s="308" t="s">
        <v>44</v>
      </c>
      <c r="W60" s="309"/>
    </row>
    <row r="61" spans="2:48" ht="21.95" customHeight="1">
      <c r="F61" s="268" t="s">
        <v>33</v>
      </c>
      <c r="G61" s="269"/>
      <c r="H61" s="269"/>
      <c r="I61" s="259" t="s">
        <v>39</v>
      </c>
      <c r="J61" s="260"/>
      <c r="K61" s="261"/>
      <c r="L61" s="274">
        <f>MAX(M61+N61,Q61)</f>
        <v>35</v>
      </c>
      <c r="M61" s="277">
        <f>AB57</f>
        <v>17</v>
      </c>
      <c r="N61" s="280">
        <f>AE57</f>
        <v>18</v>
      </c>
      <c r="O61" s="281"/>
      <c r="P61" s="286"/>
      <c r="Q61" s="280">
        <f>AI57</f>
        <v>35</v>
      </c>
      <c r="R61" s="289"/>
      <c r="S61" s="281"/>
      <c r="T61" s="262">
        <f>AK57</f>
        <v>5</v>
      </c>
      <c r="U61" s="262"/>
      <c r="V61" s="247">
        <f>AP57</f>
        <v>5</v>
      </c>
      <c r="W61" s="248"/>
    </row>
    <row r="62" spans="2:48" ht="21.95" customHeight="1">
      <c r="F62" s="270"/>
      <c r="G62" s="271"/>
      <c r="H62" s="271"/>
      <c r="I62" s="259" t="s">
        <v>40</v>
      </c>
      <c r="J62" s="260"/>
      <c r="K62" s="261"/>
      <c r="L62" s="275"/>
      <c r="M62" s="278"/>
      <c r="N62" s="282"/>
      <c r="O62" s="283"/>
      <c r="P62" s="287"/>
      <c r="Q62" s="282"/>
      <c r="R62" s="290"/>
      <c r="S62" s="283"/>
      <c r="T62" s="262">
        <f>IF(L65=0,AL57,AL57-L65)</f>
        <v>24</v>
      </c>
      <c r="U62" s="262"/>
      <c r="V62" s="247">
        <f>IF(L65=0,AQ57,AQ57-L65)</f>
        <v>24</v>
      </c>
      <c r="W62" s="248"/>
    </row>
    <row r="63" spans="2:48" ht="21.95" customHeight="1">
      <c r="F63" s="270"/>
      <c r="G63" s="271"/>
      <c r="H63" s="271"/>
      <c r="I63" s="259" t="s">
        <v>41</v>
      </c>
      <c r="J63" s="260"/>
      <c r="K63" s="261"/>
      <c r="L63" s="275"/>
      <c r="M63" s="278"/>
      <c r="N63" s="282"/>
      <c r="O63" s="283"/>
      <c r="P63" s="287"/>
      <c r="Q63" s="282"/>
      <c r="R63" s="290"/>
      <c r="S63" s="283"/>
      <c r="T63" s="262">
        <f>AM57</f>
        <v>6</v>
      </c>
      <c r="U63" s="262"/>
      <c r="V63" s="247">
        <f>AR57</f>
        <v>6</v>
      </c>
      <c r="W63" s="248"/>
    </row>
    <row r="64" spans="2:48" ht="21.95" customHeight="1">
      <c r="F64" s="272"/>
      <c r="G64" s="273"/>
      <c r="H64" s="273"/>
      <c r="I64" s="259" t="s">
        <v>42</v>
      </c>
      <c r="J64" s="260"/>
      <c r="K64" s="261"/>
      <c r="L64" s="276"/>
      <c r="M64" s="279"/>
      <c r="N64" s="284"/>
      <c r="O64" s="285"/>
      <c r="P64" s="288"/>
      <c r="Q64" s="284"/>
      <c r="R64" s="291"/>
      <c r="S64" s="285"/>
      <c r="T64" s="262">
        <f>AN57</f>
        <v>0</v>
      </c>
      <c r="U64" s="262"/>
      <c r="V64" s="247">
        <f>AS57</f>
        <v>0</v>
      </c>
      <c r="W64" s="248"/>
    </row>
    <row r="65" spans="6:26" ht="21.95" customHeight="1">
      <c r="F65" s="263" t="s">
        <v>26</v>
      </c>
      <c r="G65" s="264"/>
      <c r="H65" s="264"/>
      <c r="I65" s="259" t="s">
        <v>40</v>
      </c>
      <c r="J65" s="260"/>
      <c r="K65" s="261"/>
      <c r="L65" s="45">
        <f>MAX(M65:P65)</f>
        <v>0</v>
      </c>
      <c r="M65" s="30">
        <f>AC57</f>
        <v>0</v>
      </c>
      <c r="N65" s="262">
        <f>AF57</f>
        <v>0</v>
      </c>
      <c r="O65" s="262"/>
      <c r="P65" s="31">
        <f>AH57</f>
        <v>0</v>
      </c>
      <c r="Q65" s="265"/>
      <c r="R65" s="266"/>
      <c r="S65" s="267"/>
      <c r="T65" s="262">
        <f>L65</f>
        <v>0</v>
      </c>
      <c r="U65" s="262"/>
      <c r="V65" s="247">
        <f>AQ57-V62</f>
        <v>0</v>
      </c>
      <c r="W65" s="248"/>
    </row>
    <row r="66" spans="6:26" ht="21.95" customHeight="1" thickBot="1">
      <c r="F66" s="249" t="s">
        <v>27</v>
      </c>
      <c r="G66" s="250"/>
      <c r="H66" s="250"/>
      <c r="I66" s="251"/>
      <c r="J66" s="252"/>
      <c r="K66" s="253"/>
      <c r="L66" s="46">
        <f>MAX(M66+N66,Q66)</f>
        <v>13</v>
      </c>
      <c r="M66" s="32">
        <f>AD57</f>
        <v>7</v>
      </c>
      <c r="N66" s="254">
        <f>AG57</f>
        <v>6</v>
      </c>
      <c r="O66" s="254"/>
      <c r="P66" s="37"/>
      <c r="Q66" s="255">
        <f>AJ57</f>
        <v>13</v>
      </c>
      <c r="R66" s="256"/>
      <c r="S66" s="257"/>
      <c r="T66" s="254">
        <f>AO57</f>
        <v>13</v>
      </c>
      <c r="U66" s="254"/>
      <c r="V66" s="255">
        <f>AT57</f>
        <v>13</v>
      </c>
      <c r="W66" s="258"/>
    </row>
    <row r="67" spans="6:26" ht="21.95" customHeight="1" thickTop="1" thickBot="1">
      <c r="F67" s="239" t="s">
        <v>34</v>
      </c>
      <c r="G67" s="240"/>
      <c r="H67" s="240"/>
      <c r="I67" s="240"/>
      <c r="J67" s="240"/>
      <c r="K67" s="241"/>
      <c r="L67" s="47">
        <f>SUM(L61:L66)</f>
        <v>48</v>
      </c>
      <c r="M67" s="33">
        <f t="shared" ref="M67:W67" si="3">SUM(M61:M66)</f>
        <v>24</v>
      </c>
      <c r="N67" s="242">
        <f t="shared" si="3"/>
        <v>24</v>
      </c>
      <c r="O67" s="242">
        <f t="shared" si="3"/>
        <v>0</v>
      </c>
      <c r="P67" s="34">
        <f t="shared" si="3"/>
        <v>0</v>
      </c>
      <c r="Q67" s="243">
        <f t="shared" si="3"/>
        <v>48</v>
      </c>
      <c r="R67" s="244">
        <f t="shared" si="3"/>
        <v>0</v>
      </c>
      <c r="S67" s="245">
        <f t="shared" si="3"/>
        <v>0</v>
      </c>
      <c r="T67" s="242">
        <f t="shared" si="3"/>
        <v>48</v>
      </c>
      <c r="U67" s="242">
        <f t="shared" si="3"/>
        <v>0</v>
      </c>
      <c r="V67" s="243">
        <f t="shared" si="3"/>
        <v>48</v>
      </c>
      <c r="W67" s="246">
        <f t="shared" si="3"/>
        <v>0</v>
      </c>
      <c r="Z67" s="1" t="s">
        <v>407</v>
      </c>
    </row>
    <row r="88" spans="31:46"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31:46"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31:46"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31:46"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31:46"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31:46"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31:46"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31:46"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31:46"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31:46"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31:46"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31:46"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31:46"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31:46"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31:46"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31:46"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31:46"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</sheetData>
  <autoFilter ref="B6:AV54" xr:uid="{00000000-0009-0000-0000-000002000000}">
    <sortState xmlns:xlrd2="http://schemas.microsoft.com/office/spreadsheetml/2017/richdata2" ref="B9:AV33">
      <sortCondition ref="I6:I54"/>
    </sortState>
  </autoFilter>
  <mergeCells count="76">
    <mergeCell ref="AI4:AJ5"/>
    <mergeCell ref="AK4:AO5"/>
    <mergeCell ref="AP4:AT5"/>
    <mergeCell ref="Z5:AA5"/>
    <mergeCell ref="AB5:AD5"/>
    <mergeCell ref="AE5:AG5"/>
    <mergeCell ref="Z4:AD4"/>
    <mergeCell ref="AE4:AH4"/>
    <mergeCell ref="U4:U6"/>
    <mergeCell ref="V4:V6"/>
    <mergeCell ref="W4:X5"/>
    <mergeCell ref="O4:O6"/>
    <mergeCell ref="P4:P6"/>
    <mergeCell ref="Q4:Q6"/>
    <mergeCell ref="R4:R6"/>
    <mergeCell ref="T4:T6"/>
    <mergeCell ref="S4:S6"/>
    <mergeCell ref="N4:N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9:O59"/>
    <mergeCell ref="Q59:S59"/>
    <mergeCell ref="T59:U59"/>
    <mergeCell ref="V59:W59"/>
    <mergeCell ref="F60:H60"/>
    <mergeCell ref="I60:K60"/>
    <mergeCell ref="N60:O60"/>
    <mergeCell ref="Q60:S60"/>
    <mergeCell ref="T60:U60"/>
    <mergeCell ref="V60:W60"/>
    <mergeCell ref="V64:W64"/>
    <mergeCell ref="F61:H64"/>
    <mergeCell ref="I61:K61"/>
    <mergeCell ref="L61:L64"/>
    <mergeCell ref="M61:M64"/>
    <mergeCell ref="N61:O64"/>
    <mergeCell ref="V61:W61"/>
    <mergeCell ref="I62:K62"/>
    <mergeCell ref="T62:U62"/>
    <mergeCell ref="V62:W62"/>
    <mergeCell ref="I63:K63"/>
    <mergeCell ref="T63:U63"/>
    <mergeCell ref="V63:W63"/>
    <mergeCell ref="P61:P64"/>
    <mergeCell ref="Q61:S64"/>
    <mergeCell ref="T61:U61"/>
    <mergeCell ref="I64:K64"/>
    <mergeCell ref="T64:U64"/>
    <mergeCell ref="F65:H65"/>
    <mergeCell ref="I65:K65"/>
    <mergeCell ref="N65:O65"/>
    <mergeCell ref="Q65:S65"/>
    <mergeCell ref="T65:U65"/>
    <mergeCell ref="Y4:Y6"/>
    <mergeCell ref="B4:B6"/>
    <mergeCell ref="C4:C6"/>
    <mergeCell ref="AV4:AV6"/>
    <mergeCell ref="F67:K67"/>
    <mergeCell ref="N67:O67"/>
    <mergeCell ref="Q67:S67"/>
    <mergeCell ref="T67:U67"/>
    <mergeCell ref="V67:W67"/>
    <mergeCell ref="V65:W65"/>
    <mergeCell ref="F66:H66"/>
    <mergeCell ref="I66:K66"/>
    <mergeCell ref="N66:O66"/>
    <mergeCell ref="Q66:S66"/>
    <mergeCell ref="T66:U66"/>
    <mergeCell ref="V66:W66"/>
  </mergeCells>
  <phoneticPr fontId="6"/>
  <dataValidations count="3">
    <dataValidation type="list" allowBlank="1" showInputMessage="1" showErrorMessage="1" sqref="N7:N37 N39:N55 E7:F55" xr:uid="{00000000-0002-0000-0200-000000000000}">
      <formula1>#REF!</formula1>
    </dataValidation>
    <dataValidation type="list" allowBlank="1" showInputMessage="1" showErrorMessage="1" sqref="N38" xr:uid="{00000000-0002-0000-0200-000001000000}">
      <formula1>$O$326:$O$335</formula1>
    </dataValidation>
    <dataValidation type="list" allowBlank="1" showInputMessage="1" showErrorMessage="1" sqref="K7:K55" xr:uid="{00000000-0002-0000-0200-000002000000}">
      <formula1>"3,4,5"</formula1>
    </dataValidation>
  </dataValidations>
  <printOptions horizontalCentered="1"/>
  <pageMargins left="0" right="0" top="0.78740157480314965" bottom="0.39370078740157483" header="0.31496062992125984" footer="0.31496062992125984"/>
  <pageSetup paperSize="9" scale="58" orientation="landscape" blackAndWhite="1" r:id="rId1"/>
  <rowBreaks count="1" manualBreakCount="1">
    <brk id="43" min="4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>
                <anchor moveWithCells="1" sizeWithCells="1">
                  <from>
                    <xdr:col>10</xdr:col>
                    <xdr:colOff>809625</xdr:colOff>
                    <xdr:row>2</xdr:row>
                    <xdr:rowOff>352425</xdr:rowOff>
                  </from>
                  <to>
                    <xdr:col>12</xdr:col>
                    <xdr:colOff>352425</xdr:colOff>
                    <xdr:row>2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V78"/>
  <sheetViews>
    <sheetView showZeros="0" view="pageBreakPreview" topLeftCell="A28" zoomScaleNormal="100" zoomScaleSheetLayoutView="100" workbookViewId="0">
      <selection activeCell="X50" sqref="X50"/>
    </sheetView>
  </sheetViews>
  <sheetFormatPr defaultRowHeight="13.5"/>
  <cols>
    <col min="1" max="1" width="3.625" customWidth="1"/>
    <col min="2" max="2" width="3.625" style="1" customWidth="1"/>
    <col min="3" max="3" width="3.25" style="28" customWidth="1"/>
    <col min="4" max="4" width="3.625" customWidth="1"/>
    <col min="5" max="5" width="3.75" style="1" customWidth="1"/>
    <col min="6" max="6" width="6.25" style="2" customWidth="1"/>
    <col min="7" max="7" width="5.625" style="50" customWidth="1"/>
    <col min="8" max="9" width="9.5" style="2" customWidth="1"/>
    <col min="10" max="10" width="4.5" style="2" customWidth="1"/>
    <col min="11" max="11" width="3.625" style="2" customWidth="1"/>
    <col min="12" max="12" width="12.625" style="1" customWidth="1"/>
    <col min="13" max="13" width="11.125" style="1" customWidth="1"/>
    <col min="14" max="14" width="6.875" style="1" customWidth="1"/>
    <col min="15" max="15" width="7.625" style="1" customWidth="1"/>
    <col min="16" max="16" width="12.625" style="1" customWidth="1"/>
    <col min="17" max="17" width="4.625" style="1" customWidth="1"/>
    <col min="18" max="18" width="4.25" style="1" customWidth="1"/>
    <col min="19" max="19" width="4.875" style="1" customWidth="1"/>
    <col min="20" max="20" width="11.25" style="1" customWidth="1"/>
    <col min="21" max="24" width="8.125" style="1" customWidth="1"/>
    <col min="25" max="25" width="8.125" style="1" hidden="1" customWidth="1"/>
    <col min="26" max="27" width="7.375" style="1" customWidth="1"/>
    <col min="28" max="46" width="3.625" style="1" customWidth="1"/>
    <col min="47" max="47" width="3.625" customWidth="1"/>
    <col min="48" max="48" width="17.75" customWidth="1"/>
  </cols>
  <sheetData>
    <row r="1" spans="2:48" ht="17.25">
      <c r="B1" s="68" t="s">
        <v>487</v>
      </c>
      <c r="C1" s="66"/>
      <c r="E1" s="4" t="str">
        <f>IF(富山!$E$1="","",富山!$E$1)</f>
        <v>別表１</v>
      </c>
      <c r="F1"/>
      <c r="G1" s="65"/>
      <c r="H1"/>
      <c r="Y1" s="64" t="s">
        <v>487</v>
      </c>
      <c r="Z1" s="5"/>
      <c r="AA1" s="5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V1" s="64" t="s">
        <v>487</v>
      </c>
    </row>
    <row r="2" spans="2:48" ht="25.5" customHeight="1">
      <c r="E2"/>
      <c r="F2" s="4" t="e">
        <f>#REF!&amp;"　自動車点検等委託車両及び整備内容一覧表（第７号　飛騨地域）"</f>
        <v>#REF!</v>
      </c>
      <c r="J2" s="1"/>
      <c r="K2" s="1"/>
      <c r="Z2" s="5"/>
      <c r="AA2" s="5"/>
      <c r="AB2" s="6"/>
      <c r="AC2" s="6"/>
      <c r="AD2" s="6"/>
      <c r="AE2" s="6"/>
      <c r="AF2" s="6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2:48" ht="11.25" customHeight="1">
      <c r="E3"/>
      <c r="F3" s="4"/>
      <c r="J3" s="1"/>
      <c r="K3" s="1"/>
      <c r="Z3" s="5"/>
      <c r="AA3" s="5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2:48" ht="14.25" customHeight="1">
      <c r="B4" s="235" t="s">
        <v>408</v>
      </c>
      <c r="C4" s="234" t="s">
        <v>485</v>
      </c>
      <c r="E4" s="313" t="s">
        <v>0</v>
      </c>
      <c r="F4" s="316" t="s">
        <v>1</v>
      </c>
      <c r="G4" s="319" t="s">
        <v>50</v>
      </c>
      <c r="H4" s="319" t="s">
        <v>2</v>
      </c>
      <c r="I4" s="319" t="s">
        <v>3</v>
      </c>
      <c r="J4" s="319" t="s">
        <v>4</v>
      </c>
      <c r="K4" s="322" t="s">
        <v>5</v>
      </c>
      <c r="L4" s="310" t="s">
        <v>6</v>
      </c>
      <c r="M4" s="310" t="s">
        <v>7</v>
      </c>
      <c r="N4" s="310" t="s">
        <v>8</v>
      </c>
      <c r="O4" s="310" t="s">
        <v>9</v>
      </c>
      <c r="P4" s="310" t="s">
        <v>10</v>
      </c>
      <c r="Q4" s="336" t="s">
        <v>11</v>
      </c>
      <c r="R4" s="336" t="s">
        <v>12</v>
      </c>
      <c r="S4" s="336" t="s">
        <v>51</v>
      </c>
      <c r="T4" s="310" t="s">
        <v>13</v>
      </c>
      <c r="U4" s="323" t="s">
        <v>14</v>
      </c>
      <c r="V4" s="326" t="s">
        <v>15</v>
      </c>
      <c r="W4" s="329" t="s">
        <v>16</v>
      </c>
      <c r="X4" s="330"/>
      <c r="Y4" s="231" t="s">
        <v>488</v>
      </c>
      <c r="Z4" s="347" t="s">
        <v>48</v>
      </c>
      <c r="AA4" s="348"/>
      <c r="AB4" s="348"/>
      <c r="AC4" s="348"/>
      <c r="AD4" s="348"/>
      <c r="AE4" s="348" t="s">
        <v>49</v>
      </c>
      <c r="AF4" s="348"/>
      <c r="AG4" s="348"/>
      <c r="AH4" s="348"/>
      <c r="AI4" s="339" t="s">
        <v>17</v>
      </c>
      <c r="AJ4" s="340"/>
      <c r="AK4" s="329" t="s">
        <v>18</v>
      </c>
      <c r="AL4" s="343"/>
      <c r="AM4" s="343"/>
      <c r="AN4" s="343"/>
      <c r="AO4" s="330"/>
      <c r="AP4" s="329" t="s">
        <v>19</v>
      </c>
      <c r="AQ4" s="343"/>
      <c r="AR4" s="343"/>
      <c r="AS4" s="343"/>
      <c r="AT4" s="330"/>
      <c r="AV4" s="236" t="s">
        <v>545</v>
      </c>
    </row>
    <row r="5" spans="2:48" ht="57" customHeight="1">
      <c r="B5" s="235"/>
      <c r="C5" s="234"/>
      <c r="E5" s="314"/>
      <c r="F5" s="317"/>
      <c r="G5" s="320"/>
      <c r="H5" s="320"/>
      <c r="I5" s="320"/>
      <c r="J5" s="320"/>
      <c r="K5" s="320"/>
      <c r="L5" s="311"/>
      <c r="M5" s="311"/>
      <c r="N5" s="311"/>
      <c r="O5" s="311"/>
      <c r="P5" s="311"/>
      <c r="Q5" s="337"/>
      <c r="R5" s="337"/>
      <c r="S5" s="337"/>
      <c r="T5" s="311"/>
      <c r="U5" s="324"/>
      <c r="V5" s="327"/>
      <c r="W5" s="331"/>
      <c r="X5" s="332"/>
      <c r="Y5" s="232"/>
      <c r="Z5" s="345" t="s">
        <v>543</v>
      </c>
      <c r="AA5" s="346"/>
      <c r="AB5" s="346" t="s">
        <v>20</v>
      </c>
      <c r="AC5" s="346"/>
      <c r="AD5" s="346"/>
      <c r="AE5" s="346" t="s">
        <v>409</v>
      </c>
      <c r="AF5" s="346"/>
      <c r="AG5" s="346"/>
      <c r="AH5" s="8" t="s">
        <v>410</v>
      </c>
      <c r="AI5" s="341"/>
      <c r="AJ5" s="342"/>
      <c r="AK5" s="331"/>
      <c r="AL5" s="344"/>
      <c r="AM5" s="344"/>
      <c r="AN5" s="344"/>
      <c r="AO5" s="332"/>
      <c r="AP5" s="331"/>
      <c r="AQ5" s="344"/>
      <c r="AR5" s="344"/>
      <c r="AS5" s="344"/>
      <c r="AT5" s="332"/>
      <c r="AV5" s="237"/>
    </row>
    <row r="6" spans="2:48" ht="124.5" customHeight="1">
      <c r="B6" s="235"/>
      <c r="C6" s="234"/>
      <c r="E6" s="315"/>
      <c r="F6" s="318"/>
      <c r="G6" s="321"/>
      <c r="H6" s="321"/>
      <c r="I6" s="321"/>
      <c r="J6" s="321"/>
      <c r="K6" s="321"/>
      <c r="L6" s="312"/>
      <c r="M6" s="312"/>
      <c r="N6" s="312"/>
      <c r="O6" s="312"/>
      <c r="P6" s="312"/>
      <c r="Q6" s="338"/>
      <c r="R6" s="338"/>
      <c r="S6" s="338"/>
      <c r="T6" s="312"/>
      <c r="U6" s="325"/>
      <c r="V6" s="328"/>
      <c r="W6" s="27" t="s">
        <v>21</v>
      </c>
      <c r="X6" s="27" t="s">
        <v>22</v>
      </c>
      <c r="Y6" s="233"/>
      <c r="Z6" s="58" t="s">
        <v>23</v>
      </c>
      <c r="AA6" s="59" t="s">
        <v>24</v>
      </c>
      <c r="AB6" s="9" t="s">
        <v>25</v>
      </c>
      <c r="AC6" s="10" t="s">
        <v>26</v>
      </c>
      <c r="AD6" s="10" t="s">
        <v>27</v>
      </c>
      <c r="AE6" s="10" t="s">
        <v>25</v>
      </c>
      <c r="AF6" s="10" t="s">
        <v>26</v>
      </c>
      <c r="AG6" s="10" t="s">
        <v>27</v>
      </c>
      <c r="AH6" s="10" t="s">
        <v>26</v>
      </c>
      <c r="AI6" s="10" t="s">
        <v>25</v>
      </c>
      <c r="AJ6" s="10" t="s">
        <v>27</v>
      </c>
      <c r="AK6" s="10" t="s">
        <v>28</v>
      </c>
      <c r="AL6" s="10" t="s">
        <v>29</v>
      </c>
      <c r="AM6" s="10" t="s">
        <v>30</v>
      </c>
      <c r="AN6" s="10" t="s">
        <v>31</v>
      </c>
      <c r="AO6" s="10" t="s">
        <v>27</v>
      </c>
      <c r="AP6" s="10" t="s">
        <v>28</v>
      </c>
      <c r="AQ6" s="10" t="s">
        <v>29</v>
      </c>
      <c r="AR6" s="10" t="s">
        <v>30</v>
      </c>
      <c r="AS6" s="10" t="s">
        <v>31</v>
      </c>
      <c r="AT6" s="10" t="s">
        <v>27</v>
      </c>
      <c r="AV6" s="238"/>
    </row>
    <row r="7" spans="2:48" ht="19.5" customHeight="1">
      <c r="B7" s="3">
        <v>159</v>
      </c>
      <c r="C7" s="60">
        <v>1</v>
      </c>
      <c r="E7" s="11" t="s">
        <v>111</v>
      </c>
      <c r="F7" s="13" t="s">
        <v>188</v>
      </c>
      <c r="G7" s="51" t="s">
        <v>189</v>
      </c>
      <c r="H7" s="13" t="s">
        <v>190</v>
      </c>
      <c r="I7" s="13" t="s">
        <v>148</v>
      </c>
      <c r="J7" s="119">
        <v>84</v>
      </c>
      <c r="K7" s="119">
        <v>5</v>
      </c>
      <c r="L7" s="119" t="s">
        <v>191</v>
      </c>
      <c r="M7" s="13" t="s">
        <v>192</v>
      </c>
      <c r="N7" s="120" t="s">
        <v>501</v>
      </c>
      <c r="O7" s="15" t="s">
        <v>557</v>
      </c>
      <c r="P7" s="121" t="s">
        <v>193</v>
      </c>
      <c r="Q7" s="15"/>
      <c r="R7" s="78">
        <v>0.65</v>
      </c>
      <c r="S7" s="16" t="s">
        <v>66</v>
      </c>
      <c r="T7" s="16" t="s">
        <v>67</v>
      </c>
      <c r="U7" s="79">
        <v>39721</v>
      </c>
      <c r="V7" s="80">
        <v>45198</v>
      </c>
      <c r="W7" s="81">
        <v>44500</v>
      </c>
      <c r="X7" s="82">
        <v>45230</v>
      </c>
      <c r="Y7" s="67">
        <f>IF(U7=0,"",DATEDIF(U7,V7+1,"y"))</f>
        <v>15</v>
      </c>
      <c r="Z7" s="54">
        <v>8200</v>
      </c>
      <c r="AA7" s="55">
        <v>17540</v>
      </c>
      <c r="AB7" s="12" t="s">
        <v>68</v>
      </c>
      <c r="AC7" s="3" t="s">
        <v>68</v>
      </c>
      <c r="AD7" s="3">
        <v>1</v>
      </c>
      <c r="AE7" s="3" t="s">
        <v>68</v>
      </c>
      <c r="AF7" s="3" t="s">
        <v>68</v>
      </c>
      <c r="AG7" s="3" t="s">
        <v>68</v>
      </c>
      <c r="AH7" s="3" t="s">
        <v>68</v>
      </c>
      <c r="AI7" s="3" t="s">
        <v>68</v>
      </c>
      <c r="AJ7" s="3">
        <v>1</v>
      </c>
      <c r="AK7" s="3" t="s">
        <v>68</v>
      </c>
      <c r="AL7" s="3" t="s">
        <v>68</v>
      </c>
      <c r="AM7" s="3" t="s">
        <v>68</v>
      </c>
      <c r="AN7" s="3" t="s">
        <v>68</v>
      </c>
      <c r="AO7" s="3">
        <v>1</v>
      </c>
      <c r="AP7" s="3" t="s">
        <v>68</v>
      </c>
      <c r="AQ7" s="3" t="s">
        <v>68</v>
      </c>
      <c r="AR7" s="3" t="s">
        <v>68</v>
      </c>
      <c r="AS7" s="3" t="s">
        <v>68</v>
      </c>
      <c r="AT7" s="3">
        <v>1</v>
      </c>
      <c r="AV7" s="61"/>
    </row>
    <row r="8" spans="2:48" ht="19.5" customHeight="1">
      <c r="B8" s="3">
        <v>160</v>
      </c>
      <c r="C8" s="60">
        <v>2</v>
      </c>
      <c r="E8" s="11" t="s">
        <v>111</v>
      </c>
      <c r="F8" s="13" t="s">
        <v>188</v>
      </c>
      <c r="G8" s="51" t="s">
        <v>189</v>
      </c>
      <c r="H8" s="13" t="s">
        <v>190</v>
      </c>
      <c r="I8" s="13" t="s">
        <v>212</v>
      </c>
      <c r="J8" s="119">
        <v>112</v>
      </c>
      <c r="K8" s="119">
        <v>5</v>
      </c>
      <c r="L8" s="119" t="s">
        <v>213</v>
      </c>
      <c r="M8" s="13" t="s">
        <v>214</v>
      </c>
      <c r="N8" s="120" t="s">
        <v>501</v>
      </c>
      <c r="O8" s="15" t="s">
        <v>556</v>
      </c>
      <c r="P8" s="121" t="s">
        <v>90</v>
      </c>
      <c r="Q8" s="14"/>
      <c r="R8" s="78">
        <v>0.65</v>
      </c>
      <c r="S8" s="16" t="s">
        <v>66</v>
      </c>
      <c r="T8" s="16" t="s">
        <v>67</v>
      </c>
      <c r="U8" s="79">
        <v>41526</v>
      </c>
      <c r="V8" s="80">
        <v>45543</v>
      </c>
      <c r="W8" s="146">
        <v>44813</v>
      </c>
      <c r="X8" s="147">
        <v>45544</v>
      </c>
      <c r="Y8" s="67">
        <f t="shared" ref="Y8:Y38" si="0">IF(U8=0,"",DATEDIF(U8,V8+1,"y"))</f>
        <v>11</v>
      </c>
      <c r="Z8" s="54" t="s">
        <v>68</v>
      </c>
      <c r="AA8" s="55" t="s">
        <v>68</v>
      </c>
      <c r="AB8" s="12" t="s">
        <v>68</v>
      </c>
      <c r="AC8" s="3" t="s">
        <v>68</v>
      </c>
      <c r="AD8" s="3" t="s">
        <v>68</v>
      </c>
      <c r="AE8" s="3" t="s">
        <v>68</v>
      </c>
      <c r="AF8" s="3" t="s">
        <v>68</v>
      </c>
      <c r="AG8" s="3">
        <v>1</v>
      </c>
      <c r="AH8" s="3" t="s">
        <v>68</v>
      </c>
      <c r="AI8" s="3" t="s">
        <v>68</v>
      </c>
      <c r="AJ8" s="3">
        <v>1</v>
      </c>
      <c r="AK8" s="3" t="s">
        <v>68</v>
      </c>
      <c r="AL8" s="3" t="s">
        <v>68</v>
      </c>
      <c r="AM8" s="3" t="s">
        <v>68</v>
      </c>
      <c r="AN8" s="3" t="s">
        <v>68</v>
      </c>
      <c r="AO8" s="3">
        <v>1</v>
      </c>
      <c r="AP8" s="3" t="s">
        <v>68</v>
      </c>
      <c r="AQ8" s="3" t="s">
        <v>68</v>
      </c>
      <c r="AR8" s="3" t="s">
        <v>68</v>
      </c>
      <c r="AS8" s="3" t="s">
        <v>68</v>
      </c>
      <c r="AT8" s="3">
        <v>1</v>
      </c>
      <c r="AV8" s="61"/>
    </row>
    <row r="9" spans="2:48" ht="19.5" customHeight="1">
      <c r="B9" s="3">
        <v>161</v>
      </c>
      <c r="C9" s="60">
        <v>3</v>
      </c>
      <c r="E9" s="11" t="s">
        <v>111</v>
      </c>
      <c r="F9" s="13" t="s">
        <v>188</v>
      </c>
      <c r="G9" s="51" t="s">
        <v>189</v>
      </c>
      <c r="H9" s="13" t="s">
        <v>190</v>
      </c>
      <c r="I9" s="13" t="s">
        <v>227</v>
      </c>
      <c r="J9" s="119">
        <v>123</v>
      </c>
      <c r="K9" s="119">
        <v>4</v>
      </c>
      <c r="L9" s="119" t="s">
        <v>228</v>
      </c>
      <c r="M9" s="13" t="s">
        <v>229</v>
      </c>
      <c r="N9" s="120" t="s">
        <v>550</v>
      </c>
      <c r="O9" s="15" t="s">
        <v>555</v>
      </c>
      <c r="P9" s="121" t="s">
        <v>139</v>
      </c>
      <c r="Q9" s="14"/>
      <c r="R9" s="78">
        <v>0.65</v>
      </c>
      <c r="S9" s="16" t="s">
        <v>66</v>
      </c>
      <c r="T9" s="16" t="s">
        <v>104</v>
      </c>
      <c r="U9" s="79">
        <v>42430</v>
      </c>
      <c r="V9" s="80">
        <v>45351</v>
      </c>
      <c r="W9" s="81">
        <v>44621</v>
      </c>
      <c r="X9" s="82">
        <v>45352</v>
      </c>
      <c r="Y9" s="67">
        <f t="shared" si="0"/>
        <v>8</v>
      </c>
      <c r="Z9" s="54">
        <v>6600</v>
      </c>
      <c r="AA9" s="55">
        <v>17540</v>
      </c>
      <c r="AB9" s="12" t="s">
        <v>68</v>
      </c>
      <c r="AC9" s="3" t="s">
        <v>68</v>
      </c>
      <c r="AD9" s="3">
        <v>1</v>
      </c>
      <c r="AE9" s="3" t="s">
        <v>68</v>
      </c>
      <c r="AF9" s="3" t="s">
        <v>68</v>
      </c>
      <c r="AG9" s="3" t="s">
        <v>68</v>
      </c>
      <c r="AH9" s="3" t="s">
        <v>68</v>
      </c>
      <c r="AI9" s="3" t="s">
        <v>68</v>
      </c>
      <c r="AJ9" s="3">
        <v>1</v>
      </c>
      <c r="AK9" s="3" t="s">
        <v>68</v>
      </c>
      <c r="AL9" s="3" t="s">
        <v>68</v>
      </c>
      <c r="AM9" s="3" t="s">
        <v>68</v>
      </c>
      <c r="AN9" s="3" t="s">
        <v>68</v>
      </c>
      <c r="AO9" s="3">
        <v>1</v>
      </c>
      <c r="AP9" s="3" t="s">
        <v>68</v>
      </c>
      <c r="AQ9" s="3" t="s">
        <v>68</v>
      </c>
      <c r="AR9" s="3" t="s">
        <v>68</v>
      </c>
      <c r="AS9" s="3" t="s">
        <v>68</v>
      </c>
      <c r="AT9" s="3">
        <v>1</v>
      </c>
      <c r="AV9" s="61"/>
    </row>
    <row r="10" spans="2:48" ht="19.5" customHeight="1">
      <c r="B10" s="3">
        <v>162</v>
      </c>
      <c r="C10" s="60">
        <v>4</v>
      </c>
      <c r="E10" s="11" t="s">
        <v>111</v>
      </c>
      <c r="F10" s="13" t="s">
        <v>188</v>
      </c>
      <c r="G10" s="51" t="s">
        <v>189</v>
      </c>
      <c r="H10" s="13" t="s">
        <v>190</v>
      </c>
      <c r="I10" s="13" t="s">
        <v>236</v>
      </c>
      <c r="J10" s="119">
        <v>130</v>
      </c>
      <c r="K10" s="119">
        <v>4</v>
      </c>
      <c r="L10" s="119" t="s">
        <v>237</v>
      </c>
      <c r="M10" s="11" t="s">
        <v>238</v>
      </c>
      <c r="N10" s="120" t="s">
        <v>501</v>
      </c>
      <c r="O10" s="15" t="s">
        <v>559</v>
      </c>
      <c r="P10" s="121" t="s">
        <v>239</v>
      </c>
      <c r="Q10" s="15"/>
      <c r="R10" s="78">
        <v>0.65</v>
      </c>
      <c r="S10" s="16" t="s">
        <v>66</v>
      </c>
      <c r="T10" s="16" t="s">
        <v>104</v>
      </c>
      <c r="U10" s="79">
        <v>42695</v>
      </c>
      <c r="V10" s="80">
        <v>45616</v>
      </c>
      <c r="W10" s="146">
        <v>44886</v>
      </c>
      <c r="X10" s="147">
        <v>45617</v>
      </c>
      <c r="Y10" s="67">
        <f t="shared" si="0"/>
        <v>8</v>
      </c>
      <c r="Z10" s="54" t="s">
        <v>68</v>
      </c>
      <c r="AA10" s="55" t="s">
        <v>68</v>
      </c>
      <c r="AB10" s="12" t="s">
        <v>68</v>
      </c>
      <c r="AC10" s="3" t="s">
        <v>68</v>
      </c>
      <c r="AD10" s="3" t="s">
        <v>68</v>
      </c>
      <c r="AE10" s="3" t="s">
        <v>68</v>
      </c>
      <c r="AF10" s="3" t="s">
        <v>68</v>
      </c>
      <c r="AG10" s="3">
        <v>1</v>
      </c>
      <c r="AH10" s="3" t="s">
        <v>68</v>
      </c>
      <c r="AI10" s="3" t="s">
        <v>68</v>
      </c>
      <c r="AJ10" s="3">
        <v>1</v>
      </c>
      <c r="AK10" s="3" t="s">
        <v>68</v>
      </c>
      <c r="AL10" s="3" t="s">
        <v>68</v>
      </c>
      <c r="AM10" s="3" t="s">
        <v>68</v>
      </c>
      <c r="AN10" s="3" t="s">
        <v>68</v>
      </c>
      <c r="AO10" s="3">
        <v>1</v>
      </c>
      <c r="AP10" s="3" t="s">
        <v>68</v>
      </c>
      <c r="AQ10" s="3" t="s">
        <v>68</v>
      </c>
      <c r="AR10" s="3" t="s">
        <v>68</v>
      </c>
      <c r="AS10" s="3" t="s">
        <v>68</v>
      </c>
      <c r="AT10" s="3">
        <v>1</v>
      </c>
      <c r="AV10" s="61"/>
    </row>
    <row r="11" spans="2:48" ht="19.5" customHeight="1">
      <c r="B11" s="3">
        <v>163</v>
      </c>
      <c r="C11" s="60">
        <v>5</v>
      </c>
      <c r="E11" s="11" t="s">
        <v>111</v>
      </c>
      <c r="F11" s="13" t="s">
        <v>188</v>
      </c>
      <c r="G11" s="51" t="s">
        <v>189</v>
      </c>
      <c r="H11" s="13" t="s">
        <v>190</v>
      </c>
      <c r="I11" s="13" t="s">
        <v>148</v>
      </c>
      <c r="J11" s="119">
        <v>150</v>
      </c>
      <c r="K11" s="119">
        <v>5</v>
      </c>
      <c r="L11" s="119" t="s">
        <v>251</v>
      </c>
      <c r="M11" s="11" t="s">
        <v>252</v>
      </c>
      <c r="N11" s="120" t="s">
        <v>501</v>
      </c>
      <c r="O11" s="15" t="s">
        <v>502</v>
      </c>
      <c r="P11" s="121" t="s">
        <v>158</v>
      </c>
      <c r="Q11" s="14"/>
      <c r="R11" s="78">
        <v>0.65</v>
      </c>
      <c r="S11" s="16" t="s">
        <v>66</v>
      </c>
      <c r="T11" s="16" t="s">
        <v>67</v>
      </c>
      <c r="U11" s="79">
        <v>43438</v>
      </c>
      <c r="V11" s="80">
        <v>45263</v>
      </c>
      <c r="W11" s="81">
        <v>44534</v>
      </c>
      <c r="X11" s="82">
        <v>45264</v>
      </c>
      <c r="Y11" s="67">
        <f t="shared" si="0"/>
        <v>5</v>
      </c>
      <c r="Z11" s="54">
        <v>5000</v>
      </c>
      <c r="AA11" s="55">
        <v>17540</v>
      </c>
      <c r="AB11" s="12" t="s">
        <v>68</v>
      </c>
      <c r="AC11" s="3" t="s">
        <v>68</v>
      </c>
      <c r="AD11" s="3">
        <v>1</v>
      </c>
      <c r="AE11" s="3" t="s">
        <v>68</v>
      </c>
      <c r="AF11" s="3" t="s">
        <v>68</v>
      </c>
      <c r="AG11" s="3" t="s">
        <v>68</v>
      </c>
      <c r="AH11" s="3" t="s">
        <v>68</v>
      </c>
      <c r="AI11" s="3" t="s">
        <v>68</v>
      </c>
      <c r="AJ11" s="3">
        <v>1</v>
      </c>
      <c r="AK11" s="3" t="s">
        <v>68</v>
      </c>
      <c r="AL11" s="3" t="s">
        <v>68</v>
      </c>
      <c r="AM11" s="3" t="s">
        <v>68</v>
      </c>
      <c r="AN11" s="3" t="s">
        <v>68</v>
      </c>
      <c r="AO11" s="3">
        <v>1</v>
      </c>
      <c r="AP11" s="3" t="s">
        <v>68</v>
      </c>
      <c r="AQ11" s="3" t="s">
        <v>68</v>
      </c>
      <c r="AR11" s="3" t="s">
        <v>68</v>
      </c>
      <c r="AS11" s="3" t="s">
        <v>68</v>
      </c>
      <c r="AT11" s="3">
        <v>1</v>
      </c>
      <c r="AV11" s="61"/>
    </row>
    <row r="12" spans="2:48" ht="19.5" customHeight="1">
      <c r="B12" s="3">
        <v>164</v>
      </c>
      <c r="C12" s="60">
        <v>6</v>
      </c>
      <c r="E12" s="11" t="s">
        <v>111</v>
      </c>
      <c r="F12" s="13" t="s">
        <v>188</v>
      </c>
      <c r="G12" s="51" t="s">
        <v>189</v>
      </c>
      <c r="H12" s="13" t="s">
        <v>190</v>
      </c>
      <c r="I12" s="148" t="s">
        <v>593</v>
      </c>
      <c r="J12" s="119">
        <v>151</v>
      </c>
      <c r="K12" s="119">
        <v>5</v>
      </c>
      <c r="L12" s="119" t="s">
        <v>253</v>
      </c>
      <c r="M12" s="13" t="s">
        <v>254</v>
      </c>
      <c r="N12" s="120" t="s">
        <v>489</v>
      </c>
      <c r="O12" s="15" t="s">
        <v>498</v>
      </c>
      <c r="P12" s="121" t="s">
        <v>65</v>
      </c>
      <c r="Q12" s="14"/>
      <c r="R12" s="78">
        <v>0.65</v>
      </c>
      <c r="S12" s="16" t="s">
        <v>66</v>
      </c>
      <c r="T12" s="16" t="s">
        <v>67</v>
      </c>
      <c r="U12" s="79">
        <v>43446</v>
      </c>
      <c r="V12" s="80">
        <v>45271</v>
      </c>
      <c r="W12" s="81">
        <v>44542</v>
      </c>
      <c r="X12" s="82">
        <v>45272</v>
      </c>
      <c r="Y12" s="67">
        <f t="shared" si="0"/>
        <v>5</v>
      </c>
      <c r="Z12" s="54">
        <v>6600</v>
      </c>
      <c r="AA12" s="55">
        <v>17540</v>
      </c>
      <c r="AB12" s="12" t="s">
        <v>68</v>
      </c>
      <c r="AC12" s="3" t="s">
        <v>68</v>
      </c>
      <c r="AD12" s="3">
        <v>1</v>
      </c>
      <c r="AE12" s="3" t="s">
        <v>68</v>
      </c>
      <c r="AF12" s="3" t="s">
        <v>68</v>
      </c>
      <c r="AG12" s="3" t="s">
        <v>68</v>
      </c>
      <c r="AH12" s="3" t="s">
        <v>68</v>
      </c>
      <c r="AI12" s="3" t="s">
        <v>68</v>
      </c>
      <c r="AJ12" s="3">
        <v>1</v>
      </c>
      <c r="AK12" s="3" t="s">
        <v>68</v>
      </c>
      <c r="AL12" s="3" t="s">
        <v>68</v>
      </c>
      <c r="AM12" s="3" t="s">
        <v>68</v>
      </c>
      <c r="AN12" s="3" t="s">
        <v>68</v>
      </c>
      <c r="AO12" s="3">
        <v>1</v>
      </c>
      <c r="AP12" s="3" t="s">
        <v>68</v>
      </c>
      <c r="AQ12" s="3" t="s">
        <v>68</v>
      </c>
      <c r="AR12" s="3" t="s">
        <v>68</v>
      </c>
      <c r="AS12" s="3" t="s">
        <v>68</v>
      </c>
      <c r="AT12" s="3">
        <v>1</v>
      </c>
      <c r="AV12" s="61"/>
    </row>
    <row r="13" spans="2:48" ht="19.5" customHeight="1">
      <c r="B13" s="3">
        <v>165</v>
      </c>
      <c r="C13" s="60">
        <v>7</v>
      </c>
      <c r="E13" s="11" t="s">
        <v>111</v>
      </c>
      <c r="F13" s="13" t="s">
        <v>188</v>
      </c>
      <c r="G13" s="51" t="s">
        <v>189</v>
      </c>
      <c r="H13" s="13" t="s">
        <v>190</v>
      </c>
      <c r="I13" s="13" t="s">
        <v>568</v>
      </c>
      <c r="J13" s="119">
        <v>156</v>
      </c>
      <c r="K13" s="119">
        <v>3</v>
      </c>
      <c r="L13" s="119" t="s">
        <v>570</v>
      </c>
      <c r="M13" s="13" t="s">
        <v>401</v>
      </c>
      <c r="N13" s="120" t="s">
        <v>511</v>
      </c>
      <c r="O13" s="15" t="s">
        <v>512</v>
      </c>
      <c r="P13" s="121" t="s">
        <v>77</v>
      </c>
      <c r="Q13" s="15"/>
      <c r="R13" s="78">
        <v>1.99</v>
      </c>
      <c r="S13" s="16" t="s">
        <v>71</v>
      </c>
      <c r="T13" s="16" t="s">
        <v>62</v>
      </c>
      <c r="U13" s="79">
        <v>40567</v>
      </c>
      <c r="V13" s="80">
        <v>45314</v>
      </c>
      <c r="W13" s="81">
        <v>44616</v>
      </c>
      <c r="X13" s="82">
        <v>45346</v>
      </c>
      <c r="Y13" s="67">
        <f t="shared" si="0"/>
        <v>13</v>
      </c>
      <c r="Z13" s="54">
        <v>34200</v>
      </c>
      <c r="AA13" s="55">
        <v>17650</v>
      </c>
      <c r="AB13" s="12">
        <v>1</v>
      </c>
      <c r="AC13" s="3" t="s">
        <v>68</v>
      </c>
      <c r="AD13" s="3" t="s">
        <v>68</v>
      </c>
      <c r="AE13" s="3" t="s">
        <v>68</v>
      </c>
      <c r="AF13" s="3" t="s">
        <v>68</v>
      </c>
      <c r="AG13" s="3" t="s">
        <v>68</v>
      </c>
      <c r="AH13" s="3" t="s">
        <v>68</v>
      </c>
      <c r="AI13" s="3">
        <v>1</v>
      </c>
      <c r="AJ13" s="3" t="s">
        <v>68</v>
      </c>
      <c r="AK13" s="3" t="s">
        <v>68</v>
      </c>
      <c r="AL13" s="3">
        <v>1</v>
      </c>
      <c r="AM13" s="3" t="s">
        <v>68</v>
      </c>
      <c r="AN13" s="3" t="s">
        <v>68</v>
      </c>
      <c r="AO13" s="3" t="s">
        <v>68</v>
      </c>
      <c r="AP13" s="3" t="s">
        <v>68</v>
      </c>
      <c r="AQ13" s="3">
        <v>1</v>
      </c>
      <c r="AR13" s="3" t="s">
        <v>68</v>
      </c>
      <c r="AS13" s="3" t="s">
        <v>68</v>
      </c>
      <c r="AT13" s="3" t="s">
        <v>68</v>
      </c>
      <c r="AV13" s="61"/>
    </row>
    <row r="14" spans="2:48" ht="19.5" customHeight="1">
      <c r="B14" s="3">
        <v>166</v>
      </c>
      <c r="C14" s="60">
        <v>8</v>
      </c>
      <c r="E14" s="11" t="s">
        <v>111</v>
      </c>
      <c r="F14" s="13" t="s">
        <v>188</v>
      </c>
      <c r="G14" s="51" t="s">
        <v>189</v>
      </c>
      <c r="H14" s="13" t="s">
        <v>190</v>
      </c>
      <c r="I14" s="13" t="s">
        <v>148</v>
      </c>
      <c r="J14" s="119">
        <v>163</v>
      </c>
      <c r="K14" s="119">
        <v>3</v>
      </c>
      <c r="L14" s="119" t="s">
        <v>197</v>
      </c>
      <c r="M14" s="13" t="s">
        <v>405</v>
      </c>
      <c r="N14" s="120" t="s">
        <v>511</v>
      </c>
      <c r="O14" s="15" t="s">
        <v>512</v>
      </c>
      <c r="P14" s="121" t="s">
        <v>77</v>
      </c>
      <c r="Q14" s="14"/>
      <c r="R14" s="78">
        <v>1.99</v>
      </c>
      <c r="S14" s="16" t="s">
        <v>71</v>
      </c>
      <c r="T14" s="16" t="s">
        <v>62</v>
      </c>
      <c r="U14" s="79">
        <v>40564</v>
      </c>
      <c r="V14" s="80">
        <v>45311</v>
      </c>
      <c r="W14" s="81">
        <v>44613</v>
      </c>
      <c r="X14" s="82">
        <v>45343</v>
      </c>
      <c r="Y14" s="67">
        <f t="shared" si="0"/>
        <v>13</v>
      </c>
      <c r="Z14" s="54">
        <v>34200</v>
      </c>
      <c r="AA14" s="55">
        <v>17650</v>
      </c>
      <c r="AB14" s="12">
        <v>1</v>
      </c>
      <c r="AC14" s="3" t="s">
        <v>68</v>
      </c>
      <c r="AD14" s="3" t="s">
        <v>68</v>
      </c>
      <c r="AE14" s="3" t="s">
        <v>68</v>
      </c>
      <c r="AF14" s="3" t="s">
        <v>68</v>
      </c>
      <c r="AG14" s="3" t="s">
        <v>68</v>
      </c>
      <c r="AH14" s="3" t="s">
        <v>68</v>
      </c>
      <c r="AI14" s="3">
        <v>1</v>
      </c>
      <c r="AJ14" s="3" t="s">
        <v>68</v>
      </c>
      <c r="AK14" s="3" t="s">
        <v>68</v>
      </c>
      <c r="AL14" s="3">
        <v>1</v>
      </c>
      <c r="AM14" s="3" t="s">
        <v>68</v>
      </c>
      <c r="AN14" s="3" t="s">
        <v>68</v>
      </c>
      <c r="AO14" s="3" t="s">
        <v>68</v>
      </c>
      <c r="AP14" s="3" t="s">
        <v>68</v>
      </c>
      <c r="AQ14" s="3">
        <v>1</v>
      </c>
      <c r="AR14" s="3" t="s">
        <v>68</v>
      </c>
      <c r="AS14" s="3" t="s">
        <v>68</v>
      </c>
      <c r="AT14" s="3" t="s">
        <v>68</v>
      </c>
      <c r="AV14" s="61"/>
    </row>
    <row r="15" spans="2:48" ht="19.5" customHeight="1">
      <c r="B15" s="3">
        <v>167</v>
      </c>
      <c r="C15" s="60">
        <v>9</v>
      </c>
      <c r="E15" s="11" t="s">
        <v>111</v>
      </c>
      <c r="F15" s="13" t="s">
        <v>188</v>
      </c>
      <c r="G15" s="51" t="s">
        <v>189</v>
      </c>
      <c r="H15" s="13" t="s">
        <v>190</v>
      </c>
      <c r="I15" s="13" t="s">
        <v>148</v>
      </c>
      <c r="J15" s="119">
        <v>166</v>
      </c>
      <c r="K15" s="119">
        <v>5</v>
      </c>
      <c r="L15" s="119" t="s">
        <v>400</v>
      </c>
      <c r="M15" s="13" t="s">
        <v>432</v>
      </c>
      <c r="N15" s="120" t="s">
        <v>489</v>
      </c>
      <c r="O15" s="15" t="s">
        <v>413</v>
      </c>
      <c r="P15" s="121" t="s">
        <v>402</v>
      </c>
      <c r="Q15" s="14"/>
      <c r="R15" s="78">
        <v>0.65</v>
      </c>
      <c r="S15" s="16" t="s">
        <v>66</v>
      </c>
      <c r="T15" s="16" t="s">
        <v>67</v>
      </c>
      <c r="U15" s="79">
        <v>44263</v>
      </c>
      <c r="V15" s="80">
        <v>45358</v>
      </c>
      <c r="W15" s="81">
        <v>44263</v>
      </c>
      <c r="X15" s="82">
        <v>45390</v>
      </c>
      <c r="Y15" s="67">
        <f t="shared" si="0"/>
        <v>3</v>
      </c>
      <c r="Z15" s="54">
        <v>6600</v>
      </c>
      <c r="AA15" s="55">
        <v>17540</v>
      </c>
      <c r="AB15" s="12" t="s">
        <v>68</v>
      </c>
      <c r="AC15" s="3" t="s">
        <v>68</v>
      </c>
      <c r="AD15" s="3">
        <v>1</v>
      </c>
      <c r="AE15" s="3" t="s">
        <v>68</v>
      </c>
      <c r="AF15" s="3" t="s">
        <v>68</v>
      </c>
      <c r="AG15" s="3" t="s">
        <v>68</v>
      </c>
      <c r="AH15" s="3" t="s">
        <v>68</v>
      </c>
      <c r="AI15" s="3" t="s">
        <v>68</v>
      </c>
      <c r="AJ15" s="3">
        <v>1</v>
      </c>
      <c r="AK15" s="3" t="s">
        <v>68</v>
      </c>
      <c r="AL15" s="3" t="s">
        <v>68</v>
      </c>
      <c r="AM15" s="3" t="s">
        <v>68</v>
      </c>
      <c r="AN15" s="3" t="s">
        <v>68</v>
      </c>
      <c r="AO15" s="3">
        <v>1</v>
      </c>
      <c r="AP15" s="3" t="s">
        <v>68</v>
      </c>
      <c r="AQ15" s="3" t="s">
        <v>68</v>
      </c>
      <c r="AR15" s="3" t="s">
        <v>68</v>
      </c>
      <c r="AS15" s="3" t="s">
        <v>68</v>
      </c>
      <c r="AT15" s="3">
        <v>1</v>
      </c>
      <c r="AV15" s="61"/>
    </row>
    <row r="16" spans="2:48" ht="19.5" customHeight="1">
      <c r="B16" s="3">
        <v>168</v>
      </c>
      <c r="C16" s="60">
        <v>10</v>
      </c>
      <c r="E16" s="11" t="s">
        <v>111</v>
      </c>
      <c r="F16" s="13" t="s">
        <v>188</v>
      </c>
      <c r="G16" s="51" t="s">
        <v>189</v>
      </c>
      <c r="H16" s="13" t="s">
        <v>190</v>
      </c>
      <c r="I16" s="13" t="s">
        <v>198</v>
      </c>
      <c r="J16" s="119">
        <v>172</v>
      </c>
      <c r="K16" s="119">
        <v>3</v>
      </c>
      <c r="L16" s="119" t="s">
        <v>199</v>
      </c>
      <c r="M16" s="13" t="s">
        <v>200</v>
      </c>
      <c r="N16" s="120" t="s">
        <v>511</v>
      </c>
      <c r="O16" s="15" t="s">
        <v>512</v>
      </c>
      <c r="P16" s="121" t="s">
        <v>77</v>
      </c>
      <c r="Q16" s="15"/>
      <c r="R16" s="78">
        <v>1.99</v>
      </c>
      <c r="S16" s="16" t="s">
        <v>71</v>
      </c>
      <c r="T16" s="16" t="s">
        <v>62</v>
      </c>
      <c r="U16" s="79">
        <v>40891</v>
      </c>
      <c r="V16" s="80">
        <v>45639</v>
      </c>
      <c r="W16" s="146">
        <v>44940</v>
      </c>
      <c r="X16" s="147">
        <v>45671</v>
      </c>
      <c r="Y16" s="67">
        <f t="shared" si="0"/>
        <v>13</v>
      </c>
      <c r="Z16" s="54" t="s">
        <v>68</v>
      </c>
      <c r="AA16" s="55" t="s">
        <v>68</v>
      </c>
      <c r="AB16" s="12" t="s">
        <v>68</v>
      </c>
      <c r="AC16" s="3" t="s">
        <v>68</v>
      </c>
      <c r="AD16" s="3" t="s">
        <v>68</v>
      </c>
      <c r="AE16" s="3">
        <v>1</v>
      </c>
      <c r="AF16" s="3" t="s">
        <v>68</v>
      </c>
      <c r="AG16" s="3" t="s">
        <v>68</v>
      </c>
      <c r="AH16" s="3" t="s">
        <v>68</v>
      </c>
      <c r="AI16" s="3">
        <v>1</v>
      </c>
      <c r="AJ16" s="3" t="s">
        <v>68</v>
      </c>
      <c r="AK16" s="3" t="s">
        <v>68</v>
      </c>
      <c r="AL16" s="3">
        <v>1</v>
      </c>
      <c r="AM16" s="3" t="s">
        <v>68</v>
      </c>
      <c r="AN16" s="3" t="s">
        <v>68</v>
      </c>
      <c r="AO16" s="3" t="s">
        <v>68</v>
      </c>
      <c r="AP16" s="3" t="s">
        <v>68</v>
      </c>
      <c r="AQ16" s="3">
        <v>1</v>
      </c>
      <c r="AR16" s="3" t="s">
        <v>68</v>
      </c>
      <c r="AS16" s="3" t="s">
        <v>68</v>
      </c>
      <c r="AT16" s="3" t="s">
        <v>68</v>
      </c>
      <c r="AV16" s="61"/>
    </row>
    <row r="17" spans="2:48" ht="19.5" customHeight="1">
      <c r="B17" s="3">
        <v>169</v>
      </c>
      <c r="C17" s="60">
        <v>11</v>
      </c>
      <c r="E17" s="11" t="s">
        <v>111</v>
      </c>
      <c r="F17" s="13" t="s">
        <v>188</v>
      </c>
      <c r="G17" s="51" t="s">
        <v>189</v>
      </c>
      <c r="H17" s="13" t="s">
        <v>190</v>
      </c>
      <c r="I17" s="13" t="s">
        <v>148</v>
      </c>
      <c r="J17" s="119">
        <v>178</v>
      </c>
      <c r="K17" s="119">
        <v>3</v>
      </c>
      <c r="L17" s="119" t="s">
        <v>201</v>
      </c>
      <c r="M17" s="13" t="s">
        <v>202</v>
      </c>
      <c r="N17" s="120" t="s">
        <v>489</v>
      </c>
      <c r="O17" s="15" t="s">
        <v>508</v>
      </c>
      <c r="P17" s="121" t="s">
        <v>80</v>
      </c>
      <c r="Q17" s="14"/>
      <c r="R17" s="78">
        <v>2.35</v>
      </c>
      <c r="S17" s="16" t="s">
        <v>61</v>
      </c>
      <c r="T17" s="16" t="s">
        <v>62</v>
      </c>
      <c r="U17" s="79">
        <v>40935</v>
      </c>
      <c r="V17" s="80">
        <v>45683</v>
      </c>
      <c r="W17" s="146">
        <v>44984</v>
      </c>
      <c r="X17" s="147">
        <v>45715</v>
      </c>
      <c r="Y17" s="67">
        <f t="shared" si="0"/>
        <v>13</v>
      </c>
      <c r="Z17" s="54" t="s">
        <v>68</v>
      </c>
      <c r="AA17" s="55" t="s">
        <v>68</v>
      </c>
      <c r="AB17" s="12" t="s">
        <v>68</v>
      </c>
      <c r="AC17" s="3" t="s">
        <v>68</v>
      </c>
      <c r="AD17" s="3" t="s">
        <v>68</v>
      </c>
      <c r="AE17" s="3">
        <v>1</v>
      </c>
      <c r="AF17" s="3" t="s">
        <v>68</v>
      </c>
      <c r="AG17" s="3" t="s">
        <v>68</v>
      </c>
      <c r="AH17" s="3" t="s">
        <v>68</v>
      </c>
      <c r="AI17" s="3">
        <v>1</v>
      </c>
      <c r="AJ17" s="3" t="s">
        <v>68</v>
      </c>
      <c r="AK17" s="3" t="s">
        <v>68</v>
      </c>
      <c r="AL17" s="3" t="s">
        <v>68</v>
      </c>
      <c r="AM17" s="3">
        <v>1</v>
      </c>
      <c r="AN17" s="3" t="s">
        <v>68</v>
      </c>
      <c r="AO17" s="3" t="s">
        <v>68</v>
      </c>
      <c r="AP17" s="3" t="s">
        <v>68</v>
      </c>
      <c r="AQ17" s="3" t="s">
        <v>68</v>
      </c>
      <c r="AR17" s="3">
        <v>1</v>
      </c>
      <c r="AS17" s="3" t="s">
        <v>68</v>
      </c>
      <c r="AT17" s="3" t="s">
        <v>68</v>
      </c>
      <c r="AV17" s="61"/>
    </row>
    <row r="18" spans="2:48" ht="19.5" customHeight="1">
      <c r="B18" s="3">
        <v>170</v>
      </c>
      <c r="C18" s="60">
        <v>12</v>
      </c>
      <c r="E18" s="11" t="s">
        <v>111</v>
      </c>
      <c r="F18" s="13" t="s">
        <v>188</v>
      </c>
      <c r="G18" s="51" t="s">
        <v>189</v>
      </c>
      <c r="H18" s="13" t="s">
        <v>190</v>
      </c>
      <c r="I18" s="13" t="s">
        <v>203</v>
      </c>
      <c r="J18" s="119">
        <v>190</v>
      </c>
      <c r="K18" s="119">
        <v>5</v>
      </c>
      <c r="L18" s="119" t="s">
        <v>204</v>
      </c>
      <c r="M18" s="13" t="s">
        <v>205</v>
      </c>
      <c r="N18" s="120" t="s">
        <v>550</v>
      </c>
      <c r="O18" s="15" t="s">
        <v>561</v>
      </c>
      <c r="P18" s="121" t="s">
        <v>93</v>
      </c>
      <c r="Q18" s="14"/>
      <c r="R18" s="78">
        <v>1.49</v>
      </c>
      <c r="S18" s="16" t="s">
        <v>71</v>
      </c>
      <c r="T18" s="16" t="s">
        <v>94</v>
      </c>
      <c r="U18" s="79">
        <v>41255</v>
      </c>
      <c r="V18" s="80">
        <v>45271</v>
      </c>
      <c r="W18" s="81">
        <v>44573</v>
      </c>
      <c r="X18" s="82">
        <v>45303</v>
      </c>
      <c r="Y18" s="67">
        <f t="shared" si="0"/>
        <v>11</v>
      </c>
      <c r="Z18" s="54">
        <v>24600</v>
      </c>
      <c r="AA18" s="55">
        <v>17650</v>
      </c>
      <c r="AB18" s="12">
        <v>1</v>
      </c>
      <c r="AC18" s="3" t="s">
        <v>68</v>
      </c>
      <c r="AD18" s="3" t="s">
        <v>68</v>
      </c>
      <c r="AE18" s="3" t="s">
        <v>68</v>
      </c>
      <c r="AF18" s="3" t="s">
        <v>68</v>
      </c>
      <c r="AG18" s="3" t="s">
        <v>68</v>
      </c>
      <c r="AH18" s="3" t="s">
        <v>68</v>
      </c>
      <c r="AI18" s="3">
        <v>1</v>
      </c>
      <c r="AJ18" s="3" t="s">
        <v>68</v>
      </c>
      <c r="AK18" s="3">
        <v>1</v>
      </c>
      <c r="AL18" s="3" t="s">
        <v>68</v>
      </c>
      <c r="AM18" s="3" t="s">
        <v>68</v>
      </c>
      <c r="AN18" s="3" t="s">
        <v>68</v>
      </c>
      <c r="AO18" s="3" t="s">
        <v>68</v>
      </c>
      <c r="AP18" s="3">
        <v>1</v>
      </c>
      <c r="AQ18" s="3" t="s">
        <v>68</v>
      </c>
      <c r="AR18" s="3" t="s">
        <v>68</v>
      </c>
      <c r="AS18" s="3" t="s">
        <v>68</v>
      </c>
      <c r="AT18" s="3" t="s">
        <v>68</v>
      </c>
      <c r="AV18" s="61"/>
    </row>
    <row r="19" spans="2:48" ht="19.5" customHeight="1">
      <c r="B19" s="3">
        <v>171</v>
      </c>
      <c r="C19" s="60">
        <v>13</v>
      </c>
      <c r="E19" s="11" t="s">
        <v>111</v>
      </c>
      <c r="F19" s="13" t="s">
        <v>188</v>
      </c>
      <c r="G19" s="51" t="s">
        <v>189</v>
      </c>
      <c r="H19" s="13" t="s">
        <v>190</v>
      </c>
      <c r="I19" s="13" t="s">
        <v>206</v>
      </c>
      <c r="J19" s="119">
        <v>191</v>
      </c>
      <c r="K19" s="119">
        <v>5</v>
      </c>
      <c r="L19" s="119" t="s">
        <v>207</v>
      </c>
      <c r="M19" s="13" t="s">
        <v>208</v>
      </c>
      <c r="N19" s="120" t="s">
        <v>550</v>
      </c>
      <c r="O19" s="15" t="s">
        <v>561</v>
      </c>
      <c r="P19" s="121" t="s">
        <v>93</v>
      </c>
      <c r="Q19" s="15"/>
      <c r="R19" s="78">
        <v>1.49</v>
      </c>
      <c r="S19" s="16" t="s">
        <v>71</v>
      </c>
      <c r="T19" s="16" t="s">
        <v>94</v>
      </c>
      <c r="U19" s="79">
        <v>41255</v>
      </c>
      <c r="V19" s="80">
        <v>45271</v>
      </c>
      <c r="W19" s="81">
        <v>44573</v>
      </c>
      <c r="X19" s="82">
        <v>45303</v>
      </c>
      <c r="Y19" s="67">
        <f t="shared" si="0"/>
        <v>11</v>
      </c>
      <c r="Z19" s="54">
        <v>24600</v>
      </c>
      <c r="AA19" s="55">
        <v>17650</v>
      </c>
      <c r="AB19" s="12">
        <v>1</v>
      </c>
      <c r="AC19" s="3" t="s">
        <v>68</v>
      </c>
      <c r="AD19" s="3" t="s">
        <v>68</v>
      </c>
      <c r="AE19" s="3" t="s">
        <v>68</v>
      </c>
      <c r="AF19" s="3" t="s">
        <v>68</v>
      </c>
      <c r="AG19" s="3" t="s">
        <v>68</v>
      </c>
      <c r="AH19" s="3" t="s">
        <v>68</v>
      </c>
      <c r="AI19" s="3">
        <v>1</v>
      </c>
      <c r="AJ19" s="3" t="s">
        <v>68</v>
      </c>
      <c r="AK19" s="3">
        <v>1</v>
      </c>
      <c r="AL19" s="3" t="s">
        <v>68</v>
      </c>
      <c r="AM19" s="3" t="s">
        <v>68</v>
      </c>
      <c r="AN19" s="3" t="s">
        <v>68</v>
      </c>
      <c r="AO19" s="3" t="s">
        <v>68</v>
      </c>
      <c r="AP19" s="3">
        <v>1</v>
      </c>
      <c r="AQ19" s="3" t="s">
        <v>68</v>
      </c>
      <c r="AR19" s="3" t="s">
        <v>68</v>
      </c>
      <c r="AS19" s="3" t="s">
        <v>68</v>
      </c>
      <c r="AT19" s="3" t="s">
        <v>68</v>
      </c>
      <c r="AV19" s="61"/>
    </row>
    <row r="20" spans="2:48" ht="19.5" customHeight="1">
      <c r="B20" s="3">
        <v>172</v>
      </c>
      <c r="C20" s="60">
        <v>14</v>
      </c>
      <c r="E20" s="11" t="s">
        <v>111</v>
      </c>
      <c r="F20" s="13" t="s">
        <v>188</v>
      </c>
      <c r="G20" s="51" t="s">
        <v>189</v>
      </c>
      <c r="H20" s="13" t="s">
        <v>190</v>
      </c>
      <c r="I20" s="13" t="s">
        <v>209</v>
      </c>
      <c r="J20" s="119">
        <v>198</v>
      </c>
      <c r="K20" s="119">
        <v>3</v>
      </c>
      <c r="L20" s="119" t="s">
        <v>210</v>
      </c>
      <c r="M20" s="13" t="s">
        <v>211</v>
      </c>
      <c r="N20" s="120" t="s">
        <v>511</v>
      </c>
      <c r="O20" s="15" t="s">
        <v>512</v>
      </c>
      <c r="P20" s="121" t="s">
        <v>144</v>
      </c>
      <c r="Q20" s="14"/>
      <c r="R20" s="78">
        <v>1.99</v>
      </c>
      <c r="S20" s="16" t="s">
        <v>71</v>
      </c>
      <c r="T20" s="16" t="s">
        <v>62</v>
      </c>
      <c r="U20" s="79">
        <v>41326</v>
      </c>
      <c r="V20" s="80">
        <v>45342</v>
      </c>
      <c r="W20" s="81">
        <v>44641</v>
      </c>
      <c r="X20" s="82">
        <v>45372</v>
      </c>
      <c r="Y20" s="67">
        <f t="shared" si="0"/>
        <v>11</v>
      </c>
      <c r="Z20" s="54">
        <v>24600</v>
      </c>
      <c r="AA20" s="55">
        <v>17650</v>
      </c>
      <c r="AB20" s="12">
        <v>1</v>
      </c>
      <c r="AC20" s="3" t="s">
        <v>68</v>
      </c>
      <c r="AD20" s="3" t="s">
        <v>68</v>
      </c>
      <c r="AE20" s="3" t="s">
        <v>68</v>
      </c>
      <c r="AF20" s="3" t="s">
        <v>68</v>
      </c>
      <c r="AG20" s="3" t="s">
        <v>68</v>
      </c>
      <c r="AH20" s="3" t="s">
        <v>68</v>
      </c>
      <c r="AI20" s="3">
        <v>1</v>
      </c>
      <c r="AJ20" s="3" t="s">
        <v>68</v>
      </c>
      <c r="AK20" s="3" t="s">
        <v>68</v>
      </c>
      <c r="AL20" s="3">
        <v>1</v>
      </c>
      <c r="AM20" s="3" t="s">
        <v>68</v>
      </c>
      <c r="AN20" s="3" t="s">
        <v>68</v>
      </c>
      <c r="AO20" s="3" t="s">
        <v>68</v>
      </c>
      <c r="AP20" s="3" t="s">
        <v>68</v>
      </c>
      <c r="AQ20" s="3">
        <v>1</v>
      </c>
      <c r="AR20" s="3" t="s">
        <v>68</v>
      </c>
      <c r="AS20" s="3" t="s">
        <v>68</v>
      </c>
      <c r="AT20" s="3" t="s">
        <v>68</v>
      </c>
      <c r="AV20" s="62"/>
    </row>
    <row r="21" spans="2:48" ht="19.5" customHeight="1">
      <c r="B21" s="3">
        <v>173</v>
      </c>
      <c r="C21" s="60">
        <v>15</v>
      </c>
      <c r="E21" s="11" t="s">
        <v>111</v>
      </c>
      <c r="F21" s="13" t="s">
        <v>188</v>
      </c>
      <c r="G21" s="51" t="s">
        <v>189</v>
      </c>
      <c r="H21" s="13" t="s">
        <v>190</v>
      </c>
      <c r="I21" s="13" t="s">
        <v>206</v>
      </c>
      <c r="J21" s="119">
        <v>211</v>
      </c>
      <c r="K21" s="119">
        <v>5</v>
      </c>
      <c r="L21" s="119" t="s">
        <v>218</v>
      </c>
      <c r="M21" s="13" t="s">
        <v>219</v>
      </c>
      <c r="N21" s="120" t="s">
        <v>550</v>
      </c>
      <c r="O21" s="15" t="s">
        <v>561</v>
      </c>
      <c r="P21" s="121" t="s">
        <v>93</v>
      </c>
      <c r="Q21" s="14"/>
      <c r="R21" s="78">
        <v>1.49</v>
      </c>
      <c r="S21" s="16" t="s">
        <v>71</v>
      </c>
      <c r="T21" s="16" t="s">
        <v>94</v>
      </c>
      <c r="U21" s="79">
        <v>41696</v>
      </c>
      <c r="V21" s="80">
        <v>45713</v>
      </c>
      <c r="W21" s="81">
        <v>44281</v>
      </c>
      <c r="X21" s="82">
        <v>45011</v>
      </c>
      <c r="Y21" s="67">
        <f t="shared" si="0"/>
        <v>11</v>
      </c>
      <c r="Z21" s="54" t="s">
        <v>68</v>
      </c>
      <c r="AA21" s="55" t="s">
        <v>68</v>
      </c>
      <c r="AB21" s="12" t="s">
        <v>68</v>
      </c>
      <c r="AC21" s="3" t="s">
        <v>68</v>
      </c>
      <c r="AD21" s="3" t="s">
        <v>68</v>
      </c>
      <c r="AE21" s="3">
        <v>1</v>
      </c>
      <c r="AF21" s="3" t="s">
        <v>68</v>
      </c>
      <c r="AG21" s="3" t="s">
        <v>68</v>
      </c>
      <c r="AH21" s="3" t="s">
        <v>68</v>
      </c>
      <c r="AI21" s="3">
        <v>1</v>
      </c>
      <c r="AJ21" s="3" t="s">
        <v>68</v>
      </c>
      <c r="AK21" s="3">
        <v>1</v>
      </c>
      <c r="AL21" s="3" t="s">
        <v>68</v>
      </c>
      <c r="AM21" s="3" t="s">
        <v>68</v>
      </c>
      <c r="AN21" s="3" t="s">
        <v>68</v>
      </c>
      <c r="AO21" s="3" t="s">
        <v>68</v>
      </c>
      <c r="AP21" s="3">
        <v>1</v>
      </c>
      <c r="AQ21" s="3" t="s">
        <v>68</v>
      </c>
      <c r="AR21" s="3" t="s">
        <v>68</v>
      </c>
      <c r="AS21" s="3" t="s">
        <v>68</v>
      </c>
      <c r="AT21" s="3" t="s">
        <v>68</v>
      </c>
      <c r="AV21" s="61"/>
    </row>
    <row r="22" spans="2:48" ht="19.5" customHeight="1">
      <c r="B22" s="3">
        <v>174</v>
      </c>
      <c r="C22" s="60">
        <v>16</v>
      </c>
      <c r="E22" s="11" t="s">
        <v>111</v>
      </c>
      <c r="F22" s="13" t="s">
        <v>188</v>
      </c>
      <c r="G22" s="51" t="s">
        <v>189</v>
      </c>
      <c r="H22" s="13" t="s">
        <v>190</v>
      </c>
      <c r="I22" s="13" t="s">
        <v>215</v>
      </c>
      <c r="J22" s="119">
        <v>212</v>
      </c>
      <c r="K22" s="119">
        <v>3</v>
      </c>
      <c r="L22" s="119" t="s">
        <v>216</v>
      </c>
      <c r="M22" s="13" t="s">
        <v>217</v>
      </c>
      <c r="N22" s="120" t="s">
        <v>517</v>
      </c>
      <c r="O22" s="15" t="s">
        <v>372</v>
      </c>
      <c r="P22" s="121" t="s">
        <v>87</v>
      </c>
      <c r="Q22" s="15"/>
      <c r="R22" s="78">
        <v>1.99</v>
      </c>
      <c r="S22" s="16" t="s">
        <v>71</v>
      </c>
      <c r="T22" s="16" t="s">
        <v>62</v>
      </c>
      <c r="U22" s="79">
        <v>41694</v>
      </c>
      <c r="V22" s="80">
        <v>45711</v>
      </c>
      <c r="W22" s="81">
        <v>44251</v>
      </c>
      <c r="X22" s="82">
        <v>44981</v>
      </c>
      <c r="Y22" s="67">
        <f t="shared" si="0"/>
        <v>11</v>
      </c>
      <c r="Z22" s="54" t="s">
        <v>68</v>
      </c>
      <c r="AA22" s="55" t="s">
        <v>68</v>
      </c>
      <c r="AB22" s="12" t="s">
        <v>68</v>
      </c>
      <c r="AC22" s="3" t="s">
        <v>68</v>
      </c>
      <c r="AD22" s="3" t="s">
        <v>68</v>
      </c>
      <c r="AE22" s="3">
        <v>1</v>
      </c>
      <c r="AF22" s="3" t="s">
        <v>68</v>
      </c>
      <c r="AG22" s="3" t="s">
        <v>68</v>
      </c>
      <c r="AH22" s="3" t="s">
        <v>68</v>
      </c>
      <c r="AI22" s="3">
        <v>1</v>
      </c>
      <c r="AJ22" s="3" t="s">
        <v>68</v>
      </c>
      <c r="AK22" s="3" t="s">
        <v>68</v>
      </c>
      <c r="AL22" s="3">
        <v>1</v>
      </c>
      <c r="AM22" s="3" t="s">
        <v>68</v>
      </c>
      <c r="AN22" s="3" t="s">
        <v>68</v>
      </c>
      <c r="AO22" s="3" t="s">
        <v>68</v>
      </c>
      <c r="AP22" s="3" t="s">
        <v>68</v>
      </c>
      <c r="AQ22" s="3">
        <v>1</v>
      </c>
      <c r="AR22" s="3" t="s">
        <v>68</v>
      </c>
      <c r="AS22" s="3" t="s">
        <v>68</v>
      </c>
      <c r="AT22" s="3" t="s">
        <v>68</v>
      </c>
      <c r="AV22" s="61"/>
    </row>
    <row r="23" spans="2:48" ht="19.5" customHeight="1">
      <c r="B23" s="3">
        <v>175</v>
      </c>
      <c r="C23" s="60">
        <v>17</v>
      </c>
      <c r="E23" s="11" t="s">
        <v>111</v>
      </c>
      <c r="F23" s="13" t="s">
        <v>188</v>
      </c>
      <c r="G23" s="51" t="s">
        <v>189</v>
      </c>
      <c r="H23" s="13" t="s">
        <v>190</v>
      </c>
      <c r="I23" s="13" t="s">
        <v>433</v>
      </c>
      <c r="J23" s="119">
        <v>217</v>
      </c>
      <c r="K23" s="119">
        <v>3</v>
      </c>
      <c r="L23" s="119" t="s">
        <v>222</v>
      </c>
      <c r="M23" s="13" t="s">
        <v>223</v>
      </c>
      <c r="N23" s="120" t="s">
        <v>517</v>
      </c>
      <c r="O23" s="15" t="s">
        <v>372</v>
      </c>
      <c r="P23" s="121" t="s">
        <v>60</v>
      </c>
      <c r="Q23" s="14"/>
      <c r="R23" s="78">
        <v>1.99</v>
      </c>
      <c r="S23" s="16" t="s">
        <v>71</v>
      </c>
      <c r="T23" s="16" t="s">
        <v>62</v>
      </c>
      <c r="U23" s="79">
        <v>42419</v>
      </c>
      <c r="V23" s="80">
        <v>45706</v>
      </c>
      <c r="W23" s="146">
        <v>44976</v>
      </c>
      <c r="X23" s="147">
        <v>45707</v>
      </c>
      <c r="Y23" s="67">
        <f t="shared" si="0"/>
        <v>9</v>
      </c>
      <c r="Z23" s="54" t="s">
        <v>68</v>
      </c>
      <c r="AA23" s="55" t="s">
        <v>68</v>
      </c>
      <c r="AB23" s="12" t="s">
        <v>68</v>
      </c>
      <c r="AC23" s="3" t="s">
        <v>68</v>
      </c>
      <c r="AD23" s="3" t="s">
        <v>68</v>
      </c>
      <c r="AE23" s="3">
        <v>1</v>
      </c>
      <c r="AF23" s="3" t="s">
        <v>68</v>
      </c>
      <c r="AG23" s="3" t="s">
        <v>68</v>
      </c>
      <c r="AH23" s="3" t="s">
        <v>68</v>
      </c>
      <c r="AI23" s="3">
        <v>1</v>
      </c>
      <c r="AJ23" s="3" t="s">
        <v>68</v>
      </c>
      <c r="AK23" s="3" t="s">
        <v>68</v>
      </c>
      <c r="AL23" s="3">
        <v>1</v>
      </c>
      <c r="AM23" s="3" t="s">
        <v>68</v>
      </c>
      <c r="AN23" s="3" t="s">
        <v>68</v>
      </c>
      <c r="AO23" s="3" t="s">
        <v>68</v>
      </c>
      <c r="AP23" s="3" t="s">
        <v>68</v>
      </c>
      <c r="AQ23" s="3">
        <v>1</v>
      </c>
      <c r="AR23" s="3" t="s">
        <v>68</v>
      </c>
      <c r="AS23" s="3" t="s">
        <v>68</v>
      </c>
      <c r="AT23" s="3" t="s">
        <v>68</v>
      </c>
      <c r="AV23" s="61"/>
    </row>
    <row r="24" spans="2:48" ht="19.5" customHeight="1">
      <c r="B24" s="3">
        <v>176</v>
      </c>
      <c r="C24" s="60">
        <v>18</v>
      </c>
      <c r="E24" s="11" t="s">
        <v>111</v>
      </c>
      <c r="F24" s="13" t="s">
        <v>188</v>
      </c>
      <c r="G24" s="51" t="s">
        <v>189</v>
      </c>
      <c r="H24" s="13" t="s">
        <v>190</v>
      </c>
      <c r="I24" s="13" t="s">
        <v>148</v>
      </c>
      <c r="J24" s="119">
        <v>226</v>
      </c>
      <c r="K24" s="119">
        <v>5</v>
      </c>
      <c r="L24" s="119" t="s">
        <v>230</v>
      </c>
      <c r="M24" s="13" t="s">
        <v>231</v>
      </c>
      <c r="N24" s="120" t="s">
        <v>550</v>
      </c>
      <c r="O24" s="15" t="s">
        <v>561</v>
      </c>
      <c r="P24" s="121" t="s">
        <v>93</v>
      </c>
      <c r="Q24" s="14"/>
      <c r="R24" s="78">
        <v>1.49</v>
      </c>
      <c r="S24" s="16" t="s">
        <v>71</v>
      </c>
      <c r="T24" s="16" t="s">
        <v>94</v>
      </c>
      <c r="U24" s="79">
        <v>42453</v>
      </c>
      <c r="V24" s="80">
        <v>45739</v>
      </c>
      <c r="W24" s="146">
        <v>45040</v>
      </c>
      <c r="X24" s="147">
        <v>45771</v>
      </c>
      <c r="Y24" s="67">
        <f t="shared" si="0"/>
        <v>9</v>
      </c>
      <c r="Z24" s="54" t="s">
        <v>68</v>
      </c>
      <c r="AA24" s="55" t="s">
        <v>68</v>
      </c>
      <c r="AB24" s="12" t="s">
        <v>68</v>
      </c>
      <c r="AC24" s="3" t="s">
        <v>68</v>
      </c>
      <c r="AD24" s="3" t="s">
        <v>68</v>
      </c>
      <c r="AE24" s="3">
        <v>1</v>
      </c>
      <c r="AF24" s="3" t="s">
        <v>68</v>
      </c>
      <c r="AG24" s="3" t="s">
        <v>68</v>
      </c>
      <c r="AH24" s="3" t="s">
        <v>68</v>
      </c>
      <c r="AI24" s="3">
        <v>1</v>
      </c>
      <c r="AJ24" s="3" t="s">
        <v>68</v>
      </c>
      <c r="AK24" s="3">
        <v>1</v>
      </c>
      <c r="AL24" s="3" t="s">
        <v>68</v>
      </c>
      <c r="AM24" s="3" t="s">
        <v>68</v>
      </c>
      <c r="AN24" s="3" t="s">
        <v>68</v>
      </c>
      <c r="AO24" s="3" t="s">
        <v>68</v>
      </c>
      <c r="AP24" s="3">
        <v>1</v>
      </c>
      <c r="AQ24" s="3" t="s">
        <v>68</v>
      </c>
      <c r="AR24" s="3" t="s">
        <v>68</v>
      </c>
      <c r="AS24" s="3" t="s">
        <v>68</v>
      </c>
      <c r="AT24" s="3" t="s">
        <v>68</v>
      </c>
      <c r="AV24" s="61"/>
    </row>
    <row r="25" spans="2:48" ht="19.5" customHeight="1">
      <c r="B25" s="3">
        <v>177</v>
      </c>
      <c r="C25" s="60">
        <v>19</v>
      </c>
      <c r="E25" s="11" t="s">
        <v>111</v>
      </c>
      <c r="F25" s="13" t="s">
        <v>188</v>
      </c>
      <c r="G25" s="51" t="s">
        <v>189</v>
      </c>
      <c r="H25" s="13" t="s">
        <v>190</v>
      </c>
      <c r="I25" s="13" t="s">
        <v>224</v>
      </c>
      <c r="J25" s="119">
        <v>228</v>
      </c>
      <c r="K25" s="119">
        <v>3</v>
      </c>
      <c r="L25" s="119" t="s">
        <v>225</v>
      </c>
      <c r="M25" s="13" t="s">
        <v>226</v>
      </c>
      <c r="N25" s="120" t="s">
        <v>517</v>
      </c>
      <c r="O25" s="15" t="s">
        <v>372</v>
      </c>
      <c r="P25" s="121" t="s">
        <v>60</v>
      </c>
      <c r="Q25" s="15"/>
      <c r="R25" s="78">
        <v>1.99</v>
      </c>
      <c r="S25" s="16" t="s">
        <v>71</v>
      </c>
      <c r="T25" s="16" t="s">
        <v>62</v>
      </c>
      <c r="U25" s="79">
        <v>42419</v>
      </c>
      <c r="V25" s="80">
        <v>45706</v>
      </c>
      <c r="W25" s="146">
        <v>44976</v>
      </c>
      <c r="X25" s="147">
        <v>45707</v>
      </c>
      <c r="Y25" s="67">
        <f t="shared" si="0"/>
        <v>9</v>
      </c>
      <c r="Z25" s="54" t="s">
        <v>68</v>
      </c>
      <c r="AA25" s="55" t="s">
        <v>68</v>
      </c>
      <c r="AB25" s="12" t="s">
        <v>68</v>
      </c>
      <c r="AC25" s="3" t="s">
        <v>68</v>
      </c>
      <c r="AD25" s="3" t="s">
        <v>68</v>
      </c>
      <c r="AE25" s="3">
        <v>1</v>
      </c>
      <c r="AF25" s="3" t="s">
        <v>68</v>
      </c>
      <c r="AG25" s="3" t="s">
        <v>68</v>
      </c>
      <c r="AH25" s="3" t="s">
        <v>68</v>
      </c>
      <c r="AI25" s="3">
        <v>1</v>
      </c>
      <c r="AJ25" s="3" t="s">
        <v>68</v>
      </c>
      <c r="AK25" s="3" t="s">
        <v>68</v>
      </c>
      <c r="AL25" s="3">
        <v>1</v>
      </c>
      <c r="AM25" s="3" t="s">
        <v>68</v>
      </c>
      <c r="AN25" s="3" t="s">
        <v>68</v>
      </c>
      <c r="AO25" s="3" t="s">
        <v>68</v>
      </c>
      <c r="AP25" s="3" t="s">
        <v>68</v>
      </c>
      <c r="AQ25" s="3">
        <v>1</v>
      </c>
      <c r="AR25" s="3" t="s">
        <v>68</v>
      </c>
      <c r="AS25" s="3" t="s">
        <v>68</v>
      </c>
      <c r="AT25" s="3" t="s">
        <v>68</v>
      </c>
      <c r="AV25" s="61"/>
    </row>
    <row r="26" spans="2:48" ht="19.5" customHeight="1">
      <c r="B26" s="3">
        <v>178</v>
      </c>
      <c r="C26" s="60">
        <v>20</v>
      </c>
      <c r="E26" s="11" t="s">
        <v>111</v>
      </c>
      <c r="F26" s="13" t="s">
        <v>188</v>
      </c>
      <c r="G26" s="51" t="s">
        <v>189</v>
      </c>
      <c r="H26" s="13" t="s">
        <v>190</v>
      </c>
      <c r="I26" s="13" t="s">
        <v>148</v>
      </c>
      <c r="J26" s="119">
        <v>230</v>
      </c>
      <c r="K26" s="119">
        <v>3</v>
      </c>
      <c r="L26" s="119" t="s">
        <v>220</v>
      </c>
      <c r="M26" s="13" t="s">
        <v>221</v>
      </c>
      <c r="N26" s="120" t="s">
        <v>517</v>
      </c>
      <c r="O26" s="15" t="s">
        <v>372</v>
      </c>
      <c r="P26" s="121" t="s">
        <v>60</v>
      </c>
      <c r="Q26" s="14"/>
      <c r="R26" s="78">
        <v>1.99</v>
      </c>
      <c r="S26" s="16" t="s">
        <v>71</v>
      </c>
      <c r="T26" s="16" t="s">
        <v>62</v>
      </c>
      <c r="U26" s="79">
        <v>42073</v>
      </c>
      <c r="V26" s="80">
        <v>45360</v>
      </c>
      <c r="W26" s="81">
        <v>44630</v>
      </c>
      <c r="X26" s="82">
        <v>45361</v>
      </c>
      <c r="Y26" s="67">
        <f t="shared" si="0"/>
        <v>9</v>
      </c>
      <c r="Z26" s="54">
        <v>24600</v>
      </c>
      <c r="AA26" s="55">
        <v>17650</v>
      </c>
      <c r="AB26" s="12">
        <v>1</v>
      </c>
      <c r="AC26" s="3" t="s">
        <v>68</v>
      </c>
      <c r="AD26" s="3" t="s">
        <v>68</v>
      </c>
      <c r="AE26" s="3" t="s">
        <v>68</v>
      </c>
      <c r="AF26" s="3" t="s">
        <v>68</v>
      </c>
      <c r="AG26" s="3" t="s">
        <v>68</v>
      </c>
      <c r="AH26" s="3" t="s">
        <v>68</v>
      </c>
      <c r="AI26" s="3">
        <v>1</v>
      </c>
      <c r="AJ26" s="3" t="s">
        <v>68</v>
      </c>
      <c r="AK26" s="3" t="s">
        <v>68</v>
      </c>
      <c r="AL26" s="3">
        <v>1</v>
      </c>
      <c r="AM26" s="3" t="s">
        <v>68</v>
      </c>
      <c r="AN26" s="3" t="s">
        <v>68</v>
      </c>
      <c r="AO26" s="3" t="s">
        <v>68</v>
      </c>
      <c r="AP26" s="3" t="s">
        <v>68</v>
      </c>
      <c r="AQ26" s="3">
        <v>1</v>
      </c>
      <c r="AR26" s="3" t="s">
        <v>68</v>
      </c>
      <c r="AS26" s="3" t="s">
        <v>68</v>
      </c>
      <c r="AT26" s="3" t="s">
        <v>68</v>
      </c>
      <c r="AV26" s="61"/>
    </row>
    <row r="27" spans="2:48" ht="19.5" customHeight="1">
      <c r="B27" s="3">
        <v>179</v>
      </c>
      <c r="C27" s="60">
        <v>21</v>
      </c>
      <c r="E27" s="11" t="s">
        <v>111</v>
      </c>
      <c r="F27" s="13" t="s">
        <v>188</v>
      </c>
      <c r="G27" s="51" t="s">
        <v>189</v>
      </c>
      <c r="H27" s="13" t="s">
        <v>190</v>
      </c>
      <c r="I27" s="13" t="s">
        <v>148</v>
      </c>
      <c r="J27" s="119">
        <v>238</v>
      </c>
      <c r="K27" s="119">
        <v>5</v>
      </c>
      <c r="L27" s="119" t="s">
        <v>232</v>
      </c>
      <c r="M27" s="13" t="s">
        <v>233</v>
      </c>
      <c r="N27" s="120" t="s">
        <v>550</v>
      </c>
      <c r="O27" s="15" t="s">
        <v>561</v>
      </c>
      <c r="P27" s="121" t="s">
        <v>93</v>
      </c>
      <c r="Q27" s="14"/>
      <c r="R27" s="78">
        <v>1.49</v>
      </c>
      <c r="S27" s="16" t="s">
        <v>71</v>
      </c>
      <c r="T27" s="16" t="s">
        <v>94</v>
      </c>
      <c r="U27" s="79">
        <v>42453</v>
      </c>
      <c r="V27" s="80">
        <v>45739</v>
      </c>
      <c r="W27" s="146">
        <v>45040</v>
      </c>
      <c r="X27" s="147">
        <v>45771</v>
      </c>
      <c r="Y27" s="67">
        <f t="shared" si="0"/>
        <v>9</v>
      </c>
      <c r="Z27" s="54" t="s">
        <v>68</v>
      </c>
      <c r="AA27" s="55" t="s">
        <v>68</v>
      </c>
      <c r="AB27" s="12" t="s">
        <v>68</v>
      </c>
      <c r="AC27" s="3" t="s">
        <v>68</v>
      </c>
      <c r="AD27" s="3" t="s">
        <v>68</v>
      </c>
      <c r="AE27" s="3">
        <v>1</v>
      </c>
      <c r="AF27" s="3" t="s">
        <v>68</v>
      </c>
      <c r="AG27" s="3" t="s">
        <v>68</v>
      </c>
      <c r="AH27" s="3" t="s">
        <v>68</v>
      </c>
      <c r="AI27" s="3">
        <v>1</v>
      </c>
      <c r="AJ27" s="3" t="s">
        <v>68</v>
      </c>
      <c r="AK27" s="3">
        <v>1</v>
      </c>
      <c r="AL27" s="3" t="s">
        <v>68</v>
      </c>
      <c r="AM27" s="3" t="s">
        <v>68</v>
      </c>
      <c r="AN27" s="3" t="s">
        <v>68</v>
      </c>
      <c r="AO27" s="3" t="s">
        <v>68</v>
      </c>
      <c r="AP27" s="3">
        <v>1</v>
      </c>
      <c r="AQ27" s="3" t="s">
        <v>68</v>
      </c>
      <c r="AR27" s="3" t="s">
        <v>68</v>
      </c>
      <c r="AS27" s="3" t="s">
        <v>68</v>
      </c>
      <c r="AT27" s="3" t="s">
        <v>68</v>
      </c>
      <c r="AV27" s="61"/>
    </row>
    <row r="28" spans="2:48" ht="19.5" customHeight="1">
      <c r="B28" s="3">
        <v>180</v>
      </c>
      <c r="C28" s="60">
        <v>22</v>
      </c>
      <c r="E28" s="11" t="s">
        <v>111</v>
      </c>
      <c r="F28" s="13" t="s">
        <v>188</v>
      </c>
      <c r="G28" s="51" t="s">
        <v>189</v>
      </c>
      <c r="H28" s="13" t="s">
        <v>190</v>
      </c>
      <c r="I28" s="13" t="s">
        <v>490</v>
      </c>
      <c r="J28" s="119">
        <v>245</v>
      </c>
      <c r="K28" s="119">
        <v>5</v>
      </c>
      <c r="L28" s="119" t="s">
        <v>234</v>
      </c>
      <c r="M28" s="13" t="s">
        <v>235</v>
      </c>
      <c r="N28" s="120" t="s">
        <v>550</v>
      </c>
      <c r="O28" s="15" t="s">
        <v>561</v>
      </c>
      <c r="P28" s="121" t="s">
        <v>93</v>
      </c>
      <c r="Q28" s="15"/>
      <c r="R28" s="78">
        <v>1.49</v>
      </c>
      <c r="S28" s="16" t="s">
        <v>71</v>
      </c>
      <c r="T28" s="16" t="s">
        <v>94</v>
      </c>
      <c r="U28" s="79">
        <v>42453</v>
      </c>
      <c r="V28" s="80">
        <v>45739</v>
      </c>
      <c r="W28" s="146">
        <v>45040</v>
      </c>
      <c r="X28" s="147">
        <v>45771</v>
      </c>
      <c r="Y28" s="67">
        <f t="shared" si="0"/>
        <v>9</v>
      </c>
      <c r="Z28" s="54" t="s">
        <v>68</v>
      </c>
      <c r="AA28" s="55" t="s">
        <v>68</v>
      </c>
      <c r="AB28" s="12" t="s">
        <v>68</v>
      </c>
      <c r="AC28" s="3" t="s">
        <v>68</v>
      </c>
      <c r="AD28" s="3" t="s">
        <v>68</v>
      </c>
      <c r="AE28" s="3">
        <v>1</v>
      </c>
      <c r="AF28" s="3" t="s">
        <v>68</v>
      </c>
      <c r="AG28" s="3" t="s">
        <v>68</v>
      </c>
      <c r="AH28" s="3" t="s">
        <v>68</v>
      </c>
      <c r="AI28" s="3">
        <v>1</v>
      </c>
      <c r="AJ28" s="3" t="s">
        <v>68</v>
      </c>
      <c r="AK28" s="3">
        <v>1</v>
      </c>
      <c r="AL28" s="3" t="s">
        <v>68</v>
      </c>
      <c r="AM28" s="3" t="s">
        <v>68</v>
      </c>
      <c r="AN28" s="3" t="s">
        <v>68</v>
      </c>
      <c r="AO28" s="3" t="s">
        <v>68</v>
      </c>
      <c r="AP28" s="3">
        <v>1</v>
      </c>
      <c r="AQ28" s="3" t="s">
        <v>68</v>
      </c>
      <c r="AR28" s="3" t="s">
        <v>68</v>
      </c>
      <c r="AS28" s="3" t="s">
        <v>68</v>
      </c>
      <c r="AT28" s="3" t="s">
        <v>68</v>
      </c>
      <c r="AV28" s="61"/>
    </row>
    <row r="29" spans="2:48" ht="19.5" customHeight="1">
      <c r="B29" s="3">
        <v>181</v>
      </c>
      <c r="C29" s="60">
        <v>23</v>
      </c>
      <c r="E29" s="11" t="s">
        <v>111</v>
      </c>
      <c r="F29" s="13" t="s">
        <v>188</v>
      </c>
      <c r="G29" s="51" t="s">
        <v>189</v>
      </c>
      <c r="H29" s="13" t="s">
        <v>190</v>
      </c>
      <c r="I29" s="13" t="s">
        <v>148</v>
      </c>
      <c r="J29" s="119">
        <v>262</v>
      </c>
      <c r="K29" s="119">
        <v>3</v>
      </c>
      <c r="L29" s="119" t="s">
        <v>242</v>
      </c>
      <c r="M29" s="13" t="s">
        <v>243</v>
      </c>
      <c r="N29" s="120" t="s">
        <v>517</v>
      </c>
      <c r="O29" s="15" t="s">
        <v>372</v>
      </c>
      <c r="P29" s="121" t="s">
        <v>60</v>
      </c>
      <c r="Q29" s="14"/>
      <c r="R29" s="78">
        <v>1.99</v>
      </c>
      <c r="S29" s="16" t="s">
        <v>61</v>
      </c>
      <c r="T29" s="16" t="s">
        <v>62</v>
      </c>
      <c r="U29" s="79">
        <v>43084</v>
      </c>
      <c r="V29" s="80">
        <v>45640</v>
      </c>
      <c r="W29" s="146">
        <v>44941</v>
      </c>
      <c r="X29" s="147">
        <v>45672</v>
      </c>
      <c r="Y29" s="67">
        <f t="shared" si="0"/>
        <v>7</v>
      </c>
      <c r="Z29" s="54" t="s">
        <v>68</v>
      </c>
      <c r="AA29" s="55" t="s">
        <v>68</v>
      </c>
      <c r="AB29" s="12" t="s">
        <v>68</v>
      </c>
      <c r="AC29" s="3" t="s">
        <v>68</v>
      </c>
      <c r="AD29" s="3" t="s">
        <v>68</v>
      </c>
      <c r="AE29" s="3">
        <v>1</v>
      </c>
      <c r="AF29" s="3" t="s">
        <v>68</v>
      </c>
      <c r="AG29" s="3" t="s">
        <v>68</v>
      </c>
      <c r="AH29" s="3" t="s">
        <v>68</v>
      </c>
      <c r="AI29" s="3">
        <v>1</v>
      </c>
      <c r="AJ29" s="3" t="s">
        <v>68</v>
      </c>
      <c r="AK29" s="3" t="s">
        <v>68</v>
      </c>
      <c r="AL29" s="3">
        <v>1</v>
      </c>
      <c r="AM29" s="3" t="s">
        <v>68</v>
      </c>
      <c r="AN29" s="3" t="s">
        <v>68</v>
      </c>
      <c r="AO29" s="3" t="s">
        <v>68</v>
      </c>
      <c r="AP29" s="3" t="s">
        <v>68</v>
      </c>
      <c r="AQ29" s="3">
        <v>1</v>
      </c>
      <c r="AR29" s="3" t="s">
        <v>68</v>
      </c>
      <c r="AS29" s="3" t="s">
        <v>68</v>
      </c>
      <c r="AT29" s="3" t="s">
        <v>68</v>
      </c>
      <c r="AV29" s="61"/>
    </row>
    <row r="30" spans="2:48" ht="19.5" customHeight="1">
      <c r="B30" s="3">
        <v>182</v>
      </c>
      <c r="C30" s="60">
        <v>24</v>
      </c>
      <c r="E30" s="11" t="s">
        <v>111</v>
      </c>
      <c r="F30" s="13" t="s">
        <v>188</v>
      </c>
      <c r="G30" s="51" t="s">
        <v>189</v>
      </c>
      <c r="H30" s="13" t="s">
        <v>190</v>
      </c>
      <c r="I30" s="13" t="s">
        <v>148</v>
      </c>
      <c r="J30" s="119">
        <v>265</v>
      </c>
      <c r="K30" s="119">
        <v>3</v>
      </c>
      <c r="L30" s="119" t="s">
        <v>244</v>
      </c>
      <c r="M30" s="13" t="s">
        <v>245</v>
      </c>
      <c r="N30" s="120" t="s">
        <v>517</v>
      </c>
      <c r="O30" s="15" t="s">
        <v>372</v>
      </c>
      <c r="P30" s="121" t="s">
        <v>60</v>
      </c>
      <c r="Q30" s="14"/>
      <c r="R30" s="78">
        <v>1.99</v>
      </c>
      <c r="S30" s="16" t="s">
        <v>61</v>
      </c>
      <c r="T30" s="16" t="s">
        <v>62</v>
      </c>
      <c r="U30" s="79">
        <v>43084</v>
      </c>
      <c r="V30" s="80">
        <v>45640</v>
      </c>
      <c r="W30" s="146">
        <v>44941</v>
      </c>
      <c r="X30" s="147">
        <v>45672</v>
      </c>
      <c r="Y30" s="67">
        <f t="shared" si="0"/>
        <v>7</v>
      </c>
      <c r="Z30" s="54" t="s">
        <v>68</v>
      </c>
      <c r="AA30" s="55" t="s">
        <v>68</v>
      </c>
      <c r="AB30" s="12" t="s">
        <v>68</v>
      </c>
      <c r="AC30" s="3" t="s">
        <v>68</v>
      </c>
      <c r="AD30" s="3" t="s">
        <v>68</v>
      </c>
      <c r="AE30" s="3">
        <v>1</v>
      </c>
      <c r="AF30" s="3" t="s">
        <v>68</v>
      </c>
      <c r="AG30" s="3" t="s">
        <v>68</v>
      </c>
      <c r="AH30" s="3" t="s">
        <v>68</v>
      </c>
      <c r="AI30" s="3">
        <v>1</v>
      </c>
      <c r="AJ30" s="3" t="s">
        <v>68</v>
      </c>
      <c r="AK30" s="3" t="s">
        <v>68</v>
      </c>
      <c r="AL30" s="3">
        <v>1</v>
      </c>
      <c r="AM30" s="3" t="s">
        <v>68</v>
      </c>
      <c r="AN30" s="3" t="s">
        <v>68</v>
      </c>
      <c r="AO30" s="3" t="s">
        <v>68</v>
      </c>
      <c r="AP30" s="3" t="s">
        <v>68</v>
      </c>
      <c r="AQ30" s="3">
        <v>1</v>
      </c>
      <c r="AR30" s="3" t="s">
        <v>68</v>
      </c>
      <c r="AS30" s="3" t="s">
        <v>68</v>
      </c>
      <c r="AT30" s="3" t="s">
        <v>68</v>
      </c>
      <c r="AV30" s="61"/>
    </row>
    <row r="31" spans="2:48" ht="19.5" customHeight="1">
      <c r="B31" s="3">
        <v>183</v>
      </c>
      <c r="C31" s="60">
        <v>25</v>
      </c>
      <c r="E31" s="11" t="s">
        <v>111</v>
      </c>
      <c r="F31" s="13" t="s">
        <v>188</v>
      </c>
      <c r="G31" s="51" t="s">
        <v>189</v>
      </c>
      <c r="H31" s="13" t="s">
        <v>190</v>
      </c>
      <c r="I31" s="148" t="s">
        <v>594</v>
      </c>
      <c r="J31" s="119">
        <v>273</v>
      </c>
      <c r="K31" s="119">
        <v>3</v>
      </c>
      <c r="L31" s="119" t="s">
        <v>246</v>
      </c>
      <c r="M31" s="13" t="s">
        <v>247</v>
      </c>
      <c r="N31" s="120" t="s">
        <v>371</v>
      </c>
      <c r="O31" s="15" t="s">
        <v>569</v>
      </c>
      <c r="P31" s="121" t="s">
        <v>108</v>
      </c>
      <c r="Q31" s="15"/>
      <c r="R31" s="78">
        <v>1.49</v>
      </c>
      <c r="S31" s="16" t="s">
        <v>71</v>
      </c>
      <c r="T31" s="16" t="s">
        <v>62</v>
      </c>
      <c r="U31" s="79">
        <v>43417</v>
      </c>
      <c r="V31" s="80">
        <v>45242</v>
      </c>
      <c r="W31" s="81">
        <v>44543</v>
      </c>
      <c r="X31" s="82">
        <v>45273</v>
      </c>
      <c r="Y31" s="67">
        <f t="shared" si="0"/>
        <v>5</v>
      </c>
      <c r="Z31" s="54">
        <v>24600</v>
      </c>
      <c r="AA31" s="55">
        <v>17650</v>
      </c>
      <c r="AB31" s="12">
        <v>1</v>
      </c>
      <c r="AC31" s="3" t="s">
        <v>68</v>
      </c>
      <c r="AD31" s="3" t="s">
        <v>68</v>
      </c>
      <c r="AE31" s="3" t="s">
        <v>68</v>
      </c>
      <c r="AF31" s="3" t="s">
        <v>68</v>
      </c>
      <c r="AG31" s="3" t="s">
        <v>68</v>
      </c>
      <c r="AH31" s="3" t="s">
        <v>68</v>
      </c>
      <c r="AI31" s="3">
        <v>1</v>
      </c>
      <c r="AJ31" s="3" t="s">
        <v>68</v>
      </c>
      <c r="AK31" s="3">
        <v>1</v>
      </c>
      <c r="AL31" s="3" t="s">
        <v>68</v>
      </c>
      <c r="AM31" s="3" t="s">
        <v>68</v>
      </c>
      <c r="AN31" s="3" t="s">
        <v>68</v>
      </c>
      <c r="AO31" s="3" t="s">
        <v>68</v>
      </c>
      <c r="AP31" s="3">
        <v>1</v>
      </c>
      <c r="AQ31" s="3" t="s">
        <v>68</v>
      </c>
      <c r="AR31" s="3" t="s">
        <v>68</v>
      </c>
      <c r="AS31" s="3" t="s">
        <v>68</v>
      </c>
      <c r="AT31" s="3" t="s">
        <v>68</v>
      </c>
      <c r="AV31" s="61"/>
    </row>
    <row r="32" spans="2:48" ht="19.5" customHeight="1">
      <c r="B32" s="3">
        <v>184</v>
      </c>
      <c r="C32" s="60">
        <v>26</v>
      </c>
      <c r="E32" s="11" t="s">
        <v>111</v>
      </c>
      <c r="F32" s="13" t="s">
        <v>188</v>
      </c>
      <c r="G32" s="51" t="s">
        <v>189</v>
      </c>
      <c r="H32" s="13" t="s">
        <v>190</v>
      </c>
      <c r="I32" s="13" t="s">
        <v>248</v>
      </c>
      <c r="J32" s="119">
        <v>274</v>
      </c>
      <c r="K32" s="119">
        <v>3</v>
      </c>
      <c r="L32" s="119" t="s">
        <v>249</v>
      </c>
      <c r="M32" s="13" t="s">
        <v>250</v>
      </c>
      <c r="N32" s="120" t="s">
        <v>371</v>
      </c>
      <c r="O32" s="15" t="s">
        <v>569</v>
      </c>
      <c r="P32" s="121" t="s">
        <v>108</v>
      </c>
      <c r="Q32" s="14"/>
      <c r="R32" s="78">
        <v>1.49</v>
      </c>
      <c r="S32" s="16" t="s">
        <v>71</v>
      </c>
      <c r="T32" s="16" t="s">
        <v>62</v>
      </c>
      <c r="U32" s="79">
        <v>43417</v>
      </c>
      <c r="V32" s="80">
        <v>45242</v>
      </c>
      <c r="W32" s="81">
        <v>44543</v>
      </c>
      <c r="X32" s="82">
        <v>45273</v>
      </c>
      <c r="Y32" s="67">
        <f t="shared" si="0"/>
        <v>5</v>
      </c>
      <c r="Z32" s="54">
        <v>24600</v>
      </c>
      <c r="AA32" s="55">
        <v>17650</v>
      </c>
      <c r="AB32" s="12">
        <v>1</v>
      </c>
      <c r="AC32" s="3" t="s">
        <v>68</v>
      </c>
      <c r="AD32" s="3" t="s">
        <v>68</v>
      </c>
      <c r="AE32" s="3" t="s">
        <v>68</v>
      </c>
      <c r="AF32" s="3" t="s">
        <v>68</v>
      </c>
      <c r="AG32" s="3" t="s">
        <v>68</v>
      </c>
      <c r="AH32" s="3" t="s">
        <v>68</v>
      </c>
      <c r="AI32" s="3">
        <v>1</v>
      </c>
      <c r="AJ32" s="3" t="s">
        <v>68</v>
      </c>
      <c r="AK32" s="3">
        <v>1</v>
      </c>
      <c r="AL32" s="3" t="s">
        <v>68</v>
      </c>
      <c r="AM32" s="3" t="s">
        <v>68</v>
      </c>
      <c r="AN32" s="3" t="s">
        <v>68</v>
      </c>
      <c r="AO32" s="3" t="s">
        <v>68</v>
      </c>
      <c r="AP32" s="3">
        <v>1</v>
      </c>
      <c r="AQ32" s="3" t="s">
        <v>68</v>
      </c>
      <c r="AR32" s="3" t="s">
        <v>68</v>
      </c>
      <c r="AS32" s="3" t="s">
        <v>68</v>
      </c>
      <c r="AT32" s="3" t="s">
        <v>68</v>
      </c>
      <c r="AV32" s="61"/>
    </row>
    <row r="33" spans="2:48" ht="19.5" customHeight="1">
      <c r="B33" s="3">
        <v>185</v>
      </c>
      <c r="C33" s="60">
        <v>27</v>
      </c>
      <c r="E33" s="11" t="s">
        <v>111</v>
      </c>
      <c r="F33" s="13" t="s">
        <v>188</v>
      </c>
      <c r="G33" s="51" t="s">
        <v>189</v>
      </c>
      <c r="H33" s="13" t="s">
        <v>190</v>
      </c>
      <c r="I33" s="13" t="s">
        <v>376</v>
      </c>
      <c r="J33" s="119">
        <v>290</v>
      </c>
      <c r="K33" s="119">
        <v>5</v>
      </c>
      <c r="L33" s="119" t="s">
        <v>377</v>
      </c>
      <c r="M33" s="13" t="s">
        <v>378</v>
      </c>
      <c r="N33" s="120" t="s">
        <v>371</v>
      </c>
      <c r="O33" s="15" t="s">
        <v>551</v>
      </c>
      <c r="P33" s="121" t="s">
        <v>108</v>
      </c>
      <c r="Q33" s="14"/>
      <c r="R33" s="78">
        <v>1.49</v>
      </c>
      <c r="S33" s="16" t="s">
        <v>71</v>
      </c>
      <c r="T33" s="16" t="s">
        <v>62</v>
      </c>
      <c r="U33" s="79">
        <v>43776</v>
      </c>
      <c r="V33" s="80">
        <v>45602</v>
      </c>
      <c r="W33" s="146">
        <v>44896</v>
      </c>
      <c r="X33" s="147">
        <v>45627</v>
      </c>
      <c r="Y33" s="67">
        <f t="shared" si="0"/>
        <v>5</v>
      </c>
      <c r="Z33" s="54" t="s">
        <v>68</v>
      </c>
      <c r="AA33" s="55" t="s">
        <v>68</v>
      </c>
      <c r="AB33" s="12" t="s">
        <v>68</v>
      </c>
      <c r="AC33" s="3" t="s">
        <v>68</v>
      </c>
      <c r="AD33" s="3" t="s">
        <v>68</v>
      </c>
      <c r="AE33" s="3">
        <v>1</v>
      </c>
      <c r="AF33" s="3" t="s">
        <v>68</v>
      </c>
      <c r="AG33" s="3" t="s">
        <v>68</v>
      </c>
      <c r="AH33" s="3" t="s">
        <v>68</v>
      </c>
      <c r="AI33" s="3">
        <v>1</v>
      </c>
      <c r="AJ33" s="3" t="s">
        <v>68</v>
      </c>
      <c r="AK33" s="3">
        <v>1</v>
      </c>
      <c r="AL33" s="3" t="s">
        <v>68</v>
      </c>
      <c r="AM33" s="3" t="s">
        <v>68</v>
      </c>
      <c r="AN33" s="3" t="s">
        <v>68</v>
      </c>
      <c r="AO33" s="3" t="s">
        <v>68</v>
      </c>
      <c r="AP33" s="3">
        <v>1</v>
      </c>
      <c r="AQ33" s="3" t="s">
        <v>68</v>
      </c>
      <c r="AR33" s="3" t="s">
        <v>68</v>
      </c>
      <c r="AS33" s="3" t="s">
        <v>68</v>
      </c>
      <c r="AT33" s="3" t="s">
        <v>68</v>
      </c>
      <c r="AV33" s="61"/>
    </row>
    <row r="34" spans="2:48" ht="19.5" customHeight="1">
      <c r="B34" s="3">
        <v>186</v>
      </c>
      <c r="C34" s="60">
        <v>28</v>
      </c>
      <c r="E34" s="11" t="s">
        <v>111</v>
      </c>
      <c r="F34" s="13" t="s">
        <v>188</v>
      </c>
      <c r="G34" s="51" t="s">
        <v>189</v>
      </c>
      <c r="H34" s="13" t="s">
        <v>190</v>
      </c>
      <c r="I34" s="13" t="s">
        <v>194</v>
      </c>
      <c r="J34" s="119">
        <v>303</v>
      </c>
      <c r="K34" s="119">
        <v>5</v>
      </c>
      <c r="L34" s="119" t="s">
        <v>426</v>
      </c>
      <c r="M34" s="13" t="s">
        <v>427</v>
      </c>
      <c r="N34" s="120" t="s">
        <v>524</v>
      </c>
      <c r="O34" s="15" t="s">
        <v>240</v>
      </c>
      <c r="P34" s="121" t="s">
        <v>399</v>
      </c>
      <c r="Q34" s="15"/>
      <c r="R34" s="78">
        <v>1.79</v>
      </c>
      <c r="S34" s="16" t="s">
        <v>71</v>
      </c>
      <c r="T34" s="16" t="s">
        <v>62</v>
      </c>
      <c r="U34" s="79">
        <v>44270</v>
      </c>
      <c r="V34" s="80">
        <v>45365</v>
      </c>
      <c r="W34" s="81">
        <v>44270</v>
      </c>
      <c r="X34" s="82">
        <v>45397</v>
      </c>
      <c r="Y34" s="67">
        <f t="shared" si="0"/>
        <v>3</v>
      </c>
      <c r="Z34" s="54">
        <v>24600</v>
      </c>
      <c r="AA34" s="55">
        <v>17650</v>
      </c>
      <c r="AB34" s="12">
        <v>1</v>
      </c>
      <c r="AC34" s="3" t="s">
        <v>68</v>
      </c>
      <c r="AD34" s="3" t="s">
        <v>68</v>
      </c>
      <c r="AE34" s="3" t="s">
        <v>68</v>
      </c>
      <c r="AF34" s="3" t="s">
        <v>68</v>
      </c>
      <c r="AG34" s="3" t="s">
        <v>68</v>
      </c>
      <c r="AH34" s="3" t="s">
        <v>68</v>
      </c>
      <c r="AI34" s="3">
        <v>1</v>
      </c>
      <c r="AJ34" s="3" t="s">
        <v>68</v>
      </c>
      <c r="AK34" s="3" t="s">
        <v>68</v>
      </c>
      <c r="AL34" s="3">
        <v>1</v>
      </c>
      <c r="AM34" s="3" t="s">
        <v>68</v>
      </c>
      <c r="AN34" s="3" t="s">
        <v>68</v>
      </c>
      <c r="AO34" s="3" t="s">
        <v>68</v>
      </c>
      <c r="AP34" s="3" t="s">
        <v>68</v>
      </c>
      <c r="AQ34" s="3">
        <v>1</v>
      </c>
      <c r="AR34" s="3" t="s">
        <v>68</v>
      </c>
      <c r="AS34" s="3" t="s">
        <v>68</v>
      </c>
      <c r="AT34" s="3" t="s">
        <v>68</v>
      </c>
      <c r="AV34" s="61"/>
    </row>
    <row r="35" spans="2:48" ht="19.5" customHeight="1">
      <c r="B35" s="3">
        <v>187</v>
      </c>
      <c r="C35" s="60">
        <v>29</v>
      </c>
      <c r="E35" s="11" t="s">
        <v>111</v>
      </c>
      <c r="F35" s="13" t="s">
        <v>188</v>
      </c>
      <c r="G35" s="51" t="s">
        <v>189</v>
      </c>
      <c r="H35" s="13" t="s">
        <v>190</v>
      </c>
      <c r="I35" s="13" t="s">
        <v>195</v>
      </c>
      <c r="J35" s="119">
        <v>304</v>
      </c>
      <c r="K35" s="119">
        <v>5</v>
      </c>
      <c r="L35" s="119" t="s">
        <v>428</v>
      </c>
      <c r="M35" s="13" t="s">
        <v>429</v>
      </c>
      <c r="N35" s="120" t="s">
        <v>524</v>
      </c>
      <c r="O35" s="15" t="s">
        <v>240</v>
      </c>
      <c r="P35" s="121" t="s">
        <v>399</v>
      </c>
      <c r="Q35" s="14"/>
      <c r="R35" s="78">
        <v>1.79</v>
      </c>
      <c r="S35" s="16" t="s">
        <v>71</v>
      </c>
      <c r="T35" s="16" t="s">
        <v>62</v>
      </c>
      <c r="U35" s="79">
        <v>44270</v>
      </c>
      <c r="V35" s="80">
        <v>45365</v>
      </c>
      <c r="W35" s="81">
        <v>44270</v>
      </c>
      <c r="X35" s="82">
        <v>45397</v>
      </c>
      <c r="Y35" s="67">
        <f t="shared" si="0"/>
        <v>3</v>
      </c>
      <c r="Z35" s="54">
        <v>24600</v>
      </c>
      <c r="AA35" s="55">
        <v>17650</v>
      </c>
      <c r="AB35" s="12">
        <v>1</v>
      </c>
      <c r="AC35" s="3" t="s">
        <v>68</v>
      </c>
      <c r="AD35" s="3" t="s">
        <v>68</v>
      </c>
      <c r="AE35" s="3" t="s">
        <v>68</v>
      </c>
      <c r="AF35" s="3" t="s">
        <v>68</v>
      </c>
      <c r="AG35" s="3" t="s">
        <v>68</v>
      </c>
      <c r="AH35" s="3" t="s">
        <v>68</v>
      </c>
      <c r="AI35" s="3">
        <v>1</v>
      </c>
      <c r="AJ35" s="3" t="s">
        <v>68</v>
      </c>
      <c r="AK35" s="3" t="s">
        <v>68</v>
      </c>
      <c r="AL35" s="3">
        <v>1</v>
      </c>
      <c r="AM35" s="3" t="s">
        <v>68</v>
      </c>
      <c r="AN35" s="3" t="s">
        <v>68</v>
      </c>
      <c r="AO35" s="3" t="s">
        <v>68</v>
      </c>
      <c r="AP35" s="3" t="s">
        <v>68</v>
      </c>
      <c r="AQ35" s="3">
        <v>1</v>
      </c>
      <c r="AR35" s="3" t="s">
        <v>68</v>
      </c>
      <c r="AS35" s="3" t="s">
        <v>68</v>
      </c>
      <c r="AT35" s="3" t="s">
        <v>68</v>
      </c>
      <c r="AV35" s="61"/>
    </row>
    <row r="36" spans="2:48" ht="19.5" customHeight="1">
      <c r="B36" s="3">
        <v>188</v>
      </c>
      <c r="C36" s="60">
        <v>30</v>
      </c>
      <c r="E36" s="11" t="s">
        <v>111</v>
      </c>
      <c r="F36" s="13" t="s">
        <v>188</v>
      </c>
      <c r="G36" s="51" t="s">
        <v>189</v>
      </c>
      <c r="H36" s="13" t="s">
        <v>190</v>
      </c>
      <c r="I36" s="13" t="s">
        <v>196</v>
      </c>
      <c r="J36" s="119">
        <v>320</v>
      </c>
      <c r="K36" s="119">
        <v>5</v>
      </c>
      <c r="L36" s="119" t="s">
        <v>430</v>
      </c>
      <c r="M36" s="13" t="s">
        <v>431</v>
      </c>
      <c r="N36" s="120" t="s">
        <v>489</v>
      </c>
      <c r="O36" s="15" t="s">
        <v>411</v>
      </c>
      <c r="P36" s="121" t="s">
        <v>412</v>
      </c>
      <c r="Q36" s="14"/>
      <c r="R36" s="78">
        <v>0.99</v>
      </c>
      <c r="S36" s="16" t="s">
        <v>491</v>
      </c>
      <c r="T36" s="16" t="s">
        <v>94</v>
      </c>
      <c r="U36" s="79">
        <v>44623</v>
      </c>
      <c r="V36" s="80">
        <v>45718</v>
      </c>
      <c r="W36" s="81">
        <v>44623</v>
      </c>
      <c r="X36" s="82">
        <v>45750</v>
      </c>
      <c r="Y36" s="67">
        <f t="shared" si="0"/>
        <v>3</v>
      </c>
      <c r="Z36" s="54" t="s">
        <v>68</v>
      </c>
      <c r="AA36" s="55" t="s">
        <v>68</v>
      </c>
      <c r="AB36" s="12" t="s">
        <v>68</v>
      </c>
      <c r="AC36" s="3" t="s">
        <v>68</v>
      </c>
      <c r="AD36" s="3" t="s">
        <v>68</v>
      </c>
      <c r="AE36" s="3">
        <v>1</v>
      </c>
      <c r="AF36" s="3" t="s">
        <v>68</v>
      </c>
      <c r="AG36" s="3" t="s">
        <v>68</v>
      </c>
      <c r="AH36" s="3" t="s">
        <v>68</v>
      </c>
      <c r="AI36" s="3">
        <v>1</v>
      </c>
      <c r="AJ36" s="3" t="s">
        <v>68</v>
      </c>
      <c r="AK36" s="3">
        <v>1</v>
      </c>
      <c r="AL36" s="3" t="s">
        <v>68</v>
      </c>
      <c r="AM36" s="3" t="s">
        <v>68</v>
      </c>
      <c r="AN36" s="3" t="s">
        <v>68</v>
      </c>
      <c r="AO36" s="3" t="s">
        <v>68</v>
      </c>
      <c r="AP36" s="3">
        <v>1</v>
      </c>
      <c r="AQ36" s="3" t="s">
        <v>68</v>
      </c>
      <c r="AR36" s="3" t="s">
        <v>68</v>
      </c>
      <c r="AS36" s="3" t="s">
        <v>68</v>
      </c>
      <c r="AT36" s="3" t="s">
        <v>68</v>
      </c>
      <c r="AV36" s="61"/>
    </row>
    <row r="37" spans="2:48" ht="19.5" customHeight="1">
      <c r="B37" s="3"/>
      <c r="C37" s="60"/>
      <c r="E37" s="11"/>
      <c r="F37" s="13"/>
      <c r="G37" s="51"/>
      <c r="H37" s="13"/>
      <c r="I37" s="13"/>
      <c r="J37" s="119"/>
      <c r="K37" s="119"/>
      <c r="L37" s="119"/>
      <c r="M37" s="13"/>
      <c r="N37" s="14"/>
      <c r="O37" s="15"/>
      <c r="P37" s="121"/>
      <c r="Q37" s="15"/>
      <c r="R37" s="16"/>
      <c r="S37" s="16"/>
      <c r="T37" s="16"/>
      <c r="U37" s="17"/>
      <c r="V37" s="22"/>
      <c r="W37" s="23"/>
      <c r="X37" s="24"/>
      <c r="Y37" s="67" t="str">
        <f t="shared" si="0"/>
        <v/>
      </c>
      <c r="Z37" s="54"/>
      <c r="AA37" s="55"/>
      <c r="AB37" s="12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V37" s="61"/>
    </row>
    <row r="38" spans="2:48" ht="19.5" customHeight="1">
      <c r="B38" s="3"/>
      <c r="C38" s="60"/>
      <c r="E38" s="11"/>
      <c r="F38" s="13"/>
      <c r="G38" s="51"/>
      <c r="H38" s="13"/>
      <c r="I38" s="13"/>
      <c r="J38" s="13"/>
      <c r="K38" s="13"/>
      <c r="L38" s="13"/>
      <c r="M38" s="13"/>
      <c r="N38" s="14"/>
      <c r="O38" s="15"/>
      <c r="P38" s="15"/>
      <c r="Q38" s="14"/>
      <c r="R38" s="16"/>
      <c r="S38" s="16"/>
      <c r="T38" s="16"/>
      <c r="U38" s="17"/>
      <c r="V38" s="22"/>
      <c r="W38" s="23"/>
      <c r="X38" s="24"/>
      <c r="Y38" s="67" t="str">
        <f t="shared" si="0"/>
        <v/>
      </c>
      <c r="Z38" s="54"/>
      <c r="AA38" s="55"/>
      <c r="AB38" s="1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V38" s="63"/>
    </row>
    <row r="39" spans="2:48" ht="19.5" customHeight="1"/>
    <row r="40" spans="2:48" ht="19.5" customHeight="1">
      <c r="J40" s="18"/>
      <c r="K40" s="18"/>
      <c r="O40" s="19">
        <f>SUBTOTAL(103,O7:O38)</f>
        <v>30</v>
      </c>
      <c r="V40" s="20"/>
      <c r="X40" s="57" t="s">
        <v>32</v>
      </c>
      <c r="Y40" s="57"/>
      <c r="Z40" s="56">
        <f t="shared" ref="Z40:AT40" si="1">SUBTOTAL(109,Z7:Z38)</f>
        <v>298200</v>
      </c>
      <c r="AA40" s="56">
        <f t="shared" si="1"/>
        <v>264200</v>
      </c>
      <c r="AB40" s="21">
        <f t="shared" si="1"/>
        <v>10</v>
      </c>
      <c r="AC40" s="21">
        <f t="shared" si="1"/>
        <v>0</v>
      </c>
      <c r="AD40" s="21">
        <f t="shared" si="1"/>
        <v>5</v>
      </c>
      <c r="AE40" s="21">
        <f t="shared" si="1"/>
        <v>13</v>
      </c>
      <c r="AF40" s="21">
        <f t="shared" si="1"/>
        <v>0</v>
      </c>
      <c r="AG40" s="21">
        <f t="shared" si="1"/>
        <v>2</v>
      </c>
      <c r="AH40" s="21">
        <f t="shared" si="1"/>
        <v>0</v>
      </c>
      <c r="AI40" s="21">
        <f t="shared" si="1"/>
        <v>23</v>
      </c>
      <c r="AJ40" s="21">
        <f t="shared" si="1"/>
        <v>7</v>
      </c>
      <c r="AK40" s="21">
        <f t="shared" si="1"/>
        <v>10</v>
      </c>
      <c r="AL40" s="21">
        <f t="shared" si="1"/>
        <v>12</v>
      </c>
      <c r="AM40" s="21">
        <f t="shared" si="1"/>
        <v>1</v>
      </c>
      <c r="AN40" s="21">
        <f t="shared" si="1"/>
        <v>0</v>
      </c>
      <c r="AO40" s="21">
        <f t="shared" si="1"/>
        <v>7</v>
      </c>
      <c r="AP40" s="21">
        <f t="shared" si="1"/>
        <v>10</v>
      </c>
      <c r="AQ40" s="21">
        <f t="shared" si="1"/>
        <v>12</v>
      </c>
      <c r="AR40" s="21">
        <f t="shared" si="1"/>
        <v>1</v>
      </c>
      <c r="AS40" s="21">
        <f t="shared" si="1"/>
        <v>0</v>
      </c>
      <c r="AT40" s="21">
        <f t="shared" si="1"/>
        <v>7</v>
      </c>
    </row>
    <row r="41" spans="2:48" ht="19.5" customHeight="1" thickBot="1"/>
    <row r="42" spans="2:48" ht="10.5" customHeight="1" thickBot="1">
      <c r="F42" s="41"/>
      <c r="G42" s="52"/>
      <c r="H42" s="42"/>
      <c r="I42" s="40"/>
      <c r="J42" s="38"/>
      <c r="K42" s="39"/>
      <c r="L42" s="43"/>
      <c r="M42" s="48"/>
      <c r="N42" s="292"/>
      <c r="O42" s="292"/>
      <c r="P42" s="49"/>
      <c r="Q42" s="292"/>
      <c r="R42" s="292"/>
      <c r="S42" s="292"/>
      <c r="T42" s="293"/>
      <c r="U42" s="294"/>
      <c r="V42" s="293"/>
      <c r="W42" s="295"/>
    </row>
    <row r="43" spans="2:48" ht="36" customHeight="1" thickTop="1">
      <c r="F43" s="296" t="s">
        <v>46</v>
      </c>
      <c r="G43" s="297"/>
      <c r="H43" s="298"/>
      <c r="I43" s="299" t="s">
        <v>38</v>
      </c>
      <c r="J43" s="300"/>
      <c r="K43" s="301"/>
      <c r="L43" s="44" t="s">
        <v>45</v>
      </c>
      <c r="M43" s="35" t="s">
        <v>35</v>
      </c>
      <c r="N43" s="302" t="s">
        <v>36</v>
      </c>
      <c r="O43" s="302"/>
      <c r="P43" s="36" t="s">
        <v>37</v>
      </c>
      <c r="Q43" s="303" t="s">
        <v>17</v>
      </c>
      <c r="R43" s="304"/>
      <c r="S43" s="305"/>
      <c r="T43" s="306" t="s">
        <v>43</v>
      </c>
      <c r="U43" s="307"/>
      <c r="V43" s="308" t="s">
        <v>44</v>
      </c>
      <c r="W43" s="309"/>
    </row>
    <row r="44" spans="2:48" ht="19.5" customHeight="1">
      <c r="F44" s="268" t="s">
        <v>33</v>
      </c>
      <c r="G44" s="269"/>
      <c r="H44" s="269"/>
      <c r="I44" s="259" t="s">
        <v>39</v>
      </c>
      <c r="J44" s="260"/>
      <c r="K44" s="261"/>
      <c r="L44" s="274">
        <f>MAX(M44+N44,Q44)</f>
        <v>23</v>
      </c>
      <c r="M44" s="277">
        <f>AB40</f>
        <v>10</v>
      </c>
      <c r="N44" s="280">
        <f>AE40</f>
        <v>13</v>
      </c>
      <c r="O44" s="281"/>
      <c r="P44" s="286"/>
      <c r="Q44" s="280">
        <f>AI40</f>
        <v>23</v>
      </c>
      <c r="R44" s="289"/>
      <c r="S44" s="281"/>
      <c r="T44" s="262">
        <f>AK40</f>
        <v>10</v>
      </c>
      <c r="U44" s="262"/>
      <c r="V44" s="247">
        <f>AP40</f>
        <v>10</v>
      </c>
      <c r="W44" s="248"/>
    </row>
    <row r="45" spans="2:48" ht="19.5" customHeight="1">
      <c r="F45" s="270"/>
      <c r="G45" s="271"/>
      <c r="H45" s="271"/>
      <c r="I45" s="259" t="s">
        <v>40</v>
      </c>
      <c r="J45" s="260"/>
      <c r="K45" s="261"/>
      <c r="L45" s="275"/>
      <c r="M45" s="278"/>
      <c r="N45" s="282"/>
      <c r="O45" s="283"/>
      <c r="P45" s="287"/>
      <c r="Q45" s="282"/>
      <c r="R45" s="290"/>
      <c r="S45" s="283"/>
      <c r="T45" s="262">
        <f>IF(L48=0,AL40,AL40-L48)</f>
        <v>12</v>
      </c>
      <c r="U45" s="262"/>
      <c r="V45" s="247">
        <f>IF(L48=0,AQ40,AQ40-L48)</f>
        <v>12</v>
      </c>
      <c r="W45" s="248"/>
    </row>
    <row r="46" spans="2:48" ht="19.5" customHeight="1">
      <c r="F46" s="270"/>
      <c r="G46" s="271"/>
      <c r="H46" s="271"/>
      <c r="I46" s="259" t="s">
        <v>41</v>
      </c>
      <c r="J46" s="260"/>
      <c r="K46" s="261"/>
      <c r="L46" s="275"/>
      <c r="M46" s="278"/>
      <c r="N46" s="282"/>
      <c r="O46" s="283"/>
      <c r="P46" s="287"/>
      <c r="Q46" s="282"/>
      <c r="R46" s="290"/>
      <c r="S46" s="283"/>
      <c r="T46" s="262">
        <f>AM40</f>
        <v>1</v>
      </c>
      <c r="U46" s="262"/>
      <c r="V46" s="247">
        <f>AR40</f>
        <v>1</v>
      </c>
      <c r="W46" s="248"/>
    </row>
    <row r="47" spans="2:48" ht="19.5" customHeight="1">
      <c r="F47" s="272"/>
      <c r="G47" s="273"/>
      <c r="H47" s="273"/>
      <c r="I47" s="259" t="s">
        <v>42</v>
      </c>
      <c r="J47" s="260"/>
      <c r="K47" s="261"/>
      <c r="L47" s="276"/>
      <c r="M47" s="279"/>
      <c r="N47" s="284"/>
      <c r="O47" s="285"/>
      <c r="P47" s="288"/>
      <c r="Q47" s="284"/>
      <c r="R47" s="291"/>
      <c r="S47" s="285"/>
      <c r="T47" s="262">
        <f>AN40</f>
        <v>0</v>
      </c>
      <c r="U47" s="262"/>
      <c r="V47" s="247">
        <f>AS40</f>
        <v>0</v>
      </c>
      <c r="W47" s="248"/>
    </row>
    <row r="48" spans="2:48" ht="19.5" customHeight="1">
      <c r="F48" s="263" t="s">
        <v>26</v>
      </c>
      <c r="G48" s="264"/>
      <c r="H48" s="264"/>
      <c r="I48" s="259" t="s">
        <v>40</v>
      </c>
      <c r="J48" s="260"/>
      <c r="K48" s="261"/>
      <c r="L48" s="45">
        <f>MAX(M48:P48)</f>
        <v>0</v>
      </c>
      <c r="M48" s="30">
        <f>AC40</f>
        <v>0</v>
      </c>
      <c r="N48" s="262">
        <f>AF40</f>
        <v>0</v>
      </c>
      <c r="O48" s="262"/>
      <c r="P48" s="31">
        <f>AH40</f>
        <v>0</v>
      </c>
      <c r="Q48" s="265"/>
      <c r="R48" s="266"/>
      <c r="S48" s="267"/>
      <c r="T48" s="262">
        <f>L48</f>
        <v>0</v>
      </c>
      <c r="U48" s="262"/>
      <c r="V48" s="247">
        <f>AQ40-V45</f>
        <v>0</v>
      </c>
      <c r="W48" s="248"/>
    </row>
    <row r="49" spans="6:46" ht="19.5" customHeight="1" thickBot="1">
      <c r="F49" s="249" t="s">
        <v>27</v>
      </c>
      <c r="G49" s="250"/>
      <c r="H49" s="250"/>
      <c r="I49" s="251"/>
      <c r="J49" s="252"/>
      <c r="K49" s="253"/>
      <c r="L49" s="46">
        <f>MAX(M49+N49,Q49)</f>
        <v>7</v>
      </c>
      <c r="M49" s="32">
        <f>AD40</f>
        <v>5</v>
      </c>
      <c r="N49" s="254">
        <f>AG40</f>
        <v>2</v>
      </c>
      <c r="O49" s="254"/>
      <c r="P49" s="37"/>
      <c r="Q49" s="255">
        <f>AJ40</f>
        <v>7</v>
      </c>
      <c r="R49" s="256"/>
      <c r="S49" s="257"/>
      <c r="T49" s="254">
        <f>AO40</f>
        <v>7</v>
      </c>
      <c r="U49" s="254"/>
      <c r="V49" s="255">
        <f>AT40</f>
        <v>7</v>
      </c>
      <c r="W49" s="258"/>
    </row>
    <row r="50" spans="6:46" ht="19.5" customHeight="1" thickTop="1" thickBot="1">
      <c r="F50" s="239" t="s">
        <v>34</v>
      </c>
      <c r="G50" s="240"/>
      <c r="H50" s="240"/>
      <c r="I50" s="240"/>
      <c r="J50" s="240"/>
      <c r="K50" s="241"/>
      <c r="L50" s="47">
        <f>SUM(L44:L49)</f>
        <v>30</v>
      </c>
      <c r="M50" s="33">
        <f t="shared" ref="M50:W50" si="2">SUM(M44:M49)</f>
        <v>15</v>
      </c>
      <c r="N50" s="242">
        <f t="shared" si="2"/>
        <v>15</v>
      </c>
      <c r="O50" s="242">
        <f t="shared" si="2"/>
        <v>0</v>
      </c>
      <c r="P50" s="34">
        <f t="shared" si="2"/>
        <v>0</v>
      </c>
      <c r="Q50" s="243">
        <f t="shared" si="2"/>
        <v>30</v>
      </c>
      <c r="R50" s="244">
        <f t="shared" si="2"/>
        <v>0</v>
      </c>
      <c r="S50" s="245">
        <f t="shared" si="2"/>
        <v>0</v>
      </c>
      <c r="T50" s="242">
        <f t="shared" si="2"/>
        <v>30</v>
      </c>
      <c r="U50" s="242">
        <f t="shared" si="2"/>
        <v>0</v>
      </c>
      <c r="V50" s="243">
        <f t="shared" si="2"/>
        <v>30</v>
      </c>
      <c r="W50" s="246">
        <f t="shared" si="2"/>
        <v>0</v>
      </c>
      <c r="Z50" s="1" t="s">
        <v>407</v>
      </c>
    </row>
    <row r="62" spans="6:46"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6:46"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6:46"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31:46"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31:46"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31:46"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31:46"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31:46"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31:46"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31:46"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31:46"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31:46"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31:46"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31:46"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31:46"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31:46"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31:46"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</sheetData>
  <autoFilter ref="B6:AV37" xr:uid="{00000000-0009-0000-0000-000003000000}"/>
  <mergeCells count="76">
    <mergeCell ref="AI4:AJ5"/>
    <mergeCell ref="AK4:AO5"/>
    <mergeCell ref="AP4:AT5"/>
    <mergeCell ref="Z5:AA5"/>
    <mergeCell ref="AB5:AD5"/>
    <mergeCell ref="AE5:AG5"/>
    <mergeCell ref="Z4:AD4"/>
    <mergeCell ref="AE4:AH4"/>
    <mergeCell ref="U4:U6"/>
    <mergeCell ref="V4:V6"/>
    <mergeCell ref="W4:X5"/>
    <mergeCell ref="O4:O6"/>
    <mergeCell ref="P4:P6"/>
    <mergeCell ref="Q4:Q6"/>
    <mergeCell ref="R4:R6"/>
    <mergeCell ref="T4:T6"/>
    <mergeCell ref="S4:S6"/>
    <mergeCell ref="N4:N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2:O42"/>
    <mergeCell ref="Q42:S42"/>
    <mergeCell ref="T42:U42"/>
    <mergeCell ref="V42:W42"/>
    <mergeCell ref="F43:H43"/>
    <mergeCell ref="I43:K43"/>
    <mergeCell ref="N43:O43"/>
    <mergeCell ref="Q43:S43"/>
    <mergeCell ref="T43:U43"/>
    <mergeCell ref="V43:W43"/>
    <mergeCell ref="V47:W47"/>
    <mergeCell ref="F44:H47"/>
    <mergeCell ref="I44:K44"/>
    <mergeCell ref="L44:L47"/>
    <mergeCell ref="M44:M47"/>
    <mergeCell ref="N44:O47"/>
    <mergeCell ref="V44:W44"/>
    <mergeCell ref="I45:K45"/>
    <mergeCell ref="T45:U45"/>
    <mergeCell ref="V45:W45"/>
    <mergeCell ref="I46:K46"/>
    <mergeCell ref="T46:U46"/>
    <mergeCell ref="V46:W46"/>
    <mergeCell ref="P44:P47"/>
    <mergeCell ref="Q44:S47"/>
    <mergeCell ref="T44:U44"/>
    <mergeCell ref="I47:K47"/>
    <mergeCell ref="T47:U47"/>
    <mergeCell ref="F48:H48"/>
    <mergeCell ref="I48:K48"/>
    <mergeCell ref="N48:O48"/>
    <mergeCell ref="Q48:S48"/>
    <mergeCell ref="T48:U48"/>
    <mergeCell ref="Y4:Y6"/>
    <mergeCell ref="B4:B6"/>
    <mergeCell ref="C4:C6"/>
    <mergeCell ref="AV4:AV6"/>
    <mergeCell ref="F50:K50"/>
    <mergeCell ref="N50:O50"/>
    <mergeCell ref="Q50:S50"/>
    <mergeCell ref="T50:U50"/>
    <mergeCell ref="V50:W50"/>
    <mergeCell ref="V48:W48"/>
    <mergeCell ref="F49:H49"/>
    <mergeCell ref="I49:K49"/>
    <mergeCell ref="N49:O49"/>
    <mergeCell ref="Q49:S49"/>
    <mergeCell ref="T49:U49"/>
    <mergeCell ref="V49:W49"/>
  </mergeCells>
  <phoneticPr fontId="6"/>
  <dataValidations count="2">
    <dataValidation type="list" allowBlank="1" showInputMessage="1" showErrorMessage="1" sqref="N7:N38 E7:F38" xr:uid="{00000000-0002-0000-0300-000000000000}">
      <formula1>#REF!</formula1>
    </dataValidation>
    <dataValidation type="list" allowBlank="1" showInputMessage="1" showErrorMessage="1" sqref="K7:K38" xr:uid="{00000000-0002-0000-0300-000002000000}">
      <formula1>"3,4,5"</formula1>
    </dataValidation>
  </dataValidations>
  <printOptions horizontalCentered="1"/>
  <pageMargins left="0" right="0" top="0.98425196850393704" bottom="0.39370078740157483" header="0.31496062992125984" footer="0.31496062992125984"/>
  <pageSetup paperSize="9" scale="58" fitToHeight="0" orientation="landscape" blackAndWhite="1" r:id="rId1"/>
  <rowBreaks count="1" manualBreakCount="1">
    <brk id="41" min="4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>
                <anchor moveWithCells="1" sizeWithCells="1">
                  <from>
                    <xdr:col>10</xdr:col>
                    <xdr:colOff>809625</xdr:colOff>
                    <xdr:row>2</xdr:row>
                    <xdr:rowOff>352425</xdr:rowOff>
                  </from>
                  <to>
                    <xdr:col>12</xdr:col>
                    <xdr:colOff>352425</xdr:colOff>
                    <xdr:row>2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B1:AV87"/>
  <sheetViews>
    <sheetView showZeros="0" view="pageBreakPreview" topLeftCell="A19" zoomScaleNormal="100" zoomScaleSheetLayoutView="100" workbookViewId="0">
      <selection activeCell="I19" sqref="I19"/>
    </sheetView>
  </sheetViews>
  <sheetFormatPr defaultRowHeight="13.5"/>
  <cols>
    <col min="1" max="1" width="3.625" customWidth="1"/>
    <col min="2" max="2" width="3.625" style="1" customWidth="1"/>
    <col min="3" max="3" width="3.25" style="28" customWidth="1"/>
    <col min="4" max="4" width="3.625" customWidth="1"/>
    <col min="5" max="5" width="3.75" style="1" customWidth="1"/>
    <col min="6" max="6" width="5.625" style="2" customWidth="1"/>
    <col min="7" max="7" width="6.125" style="50" customWidth="1"/>
    <col min="8" max="9" width="9.5" style="2" customWidth="1"/>
    <col min="10" max="10" width="4.5" style="2" customWidth="1"/>
    <col min="11" max="11" width="3.625" style="2" customWidth="1"/>
    <col min="12" max="12" width="12.625" style="1" customWidth="1"/>
    <col min="13" max="13" width="11.125" style="1" customWidth="1"/>
    <col min="14" max="14" width="6.875" style="1" customWidth="1"/>
    <col min="15" max="15" width="7.625" style="1" customWidth="1"/>
    <col min="16" max="16" width="12.625" style="1" customWidth="1"/>
    <col min="17" max="17" width="4.625" style="1" customWidth="1"/>
    <col min="18" max="18" width="4.25" style="1" customWidth="1"/>
    <col min="19" max="19" width="4.875" style="1" customWidth="1"/>
    <col min="20" max="20" width="11.25" style="1" customWidth="1"/>
    <col min="21" max="24" width="8.125" style="1" customWidth="1"/>
    <col min="25" max="25" width="8.125" style="1" hidden="1" customWidth="1"/>
    <col min="26" max="27" width="7.375" style="1" customWidth="1"/>
    <col min="28" max="46" width="3.625" style="1" customWidth="1"/>
    <col min="47" max="47" width="3.625" customWidth="1"/>
    <col min="48" max="48" width="17.75" customWidth="1"/>
  </cols>
  <sheetData>
    <row r="1" spans="2:48" ht="17.25">
      <c r="B1" s="68" t="s">
        <v>487</v>
      </c>
      <c r="C1" s="66"/>
      <c r="E1" s="4" t="str">
        <f>IF(富山!$E$1="","",富山!$E$1)</f>
        <v>別表１</v>
      </c>
      <c r="F1"/>
      <c r="G1" s="65"/>
      <c r="H1"/>
      <c r="Y1" s="64" t="s">
        <v>487</v>
      </c>
      <c r="Z1" s="5"/>
      <c r="AA1" s="5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V1" s="64" t="s">
        <v>487</v>
      </c>
    </row>
    <row r="2" spans="2:48" ht="25.5" customHeight="1">
      <c r="E2"/>
      <c r="F2" s="4" t="e">
        <f>#REF!&amp;"　自動車点検等委託車両及び整備内容一覧表（第８号　岐阜地域）"</f>
        <v>#REF!</v>
      </c>
      <c r="J2" s="1"/>
      <c r="K2" s="1"/>
      <c r="Z2" s="5"/>
      <c r="AA2" s="5"/>
      <c r="AB2" s="6"/>
      <c r="AC2" s="6"/>
      <c r="AD2" s="6"/>
      <c r="AE2" s="6"/>
      <c r="AF2" s="6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2:48" ht="11.25" customHeight="1">
      <c r="E3"/>
      <c r="F3" s="4"/>
      <c r="J3" s="1"/>
      <c r="K3" s="1"/>
      <c r="Z3" s="5"/>
      <c r="AA3" s="5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2:48" ht="14.25" customHeight="1">
      <c r="B4" s="235" t="s">
        <v>408</v>
      </c>
      <c r="C4" s="234" t="s">
        <v>485</v>
      </c>
      <c r="E4" s="313" t="s">
        <v>0</v>
      </c>
      <c r="F4" s="316" t="s">
        <v>1</v>
      </c>
      <c r="G4" s="319" t="s">
        <v>50</v>
      </c>
      <c r="H4" s="319" t="s">
        <v>2</v>
      </c>
      <c r="I4" s="319" t="s">
        <v>3</v>
      </c>
      <c r="J4" s="319" t="s">
        <v>4</v>
      </c>
      <c r="K4" s="322" t="s">
        <v>5</v>
      </c>
      <c r="L4" s="310" t="s">
        <v>6</v>
      </c>
      <c r="M4" s="310" t="s">
        <v>7</v>
      </c>
      <c r="N4" s="310" t="s">
        <v>8</v>
      </c>
      <c r="O4" s="310" t="s">
        <v>9</v>
      </c>
      <c r="P4" s="310" t="s">
        <v>10</v>
      </c>
      <c r="Q4" s="336" t="s">
        <v>11</v>
      </c>
      <c r="R4" s="336" t="s">
        <v>12</v>
      </c>
      <c r="S4" s="336" t="s">
        <v>51</v>
      </c>
      <c r="T4" s="310" t="s">
        <v>13</v>
      </c>
      <c r="U4" s="323" t="s">
        <v>14</v>
      </c>
      <c r="V4" s="326" t="s">
        <v>15</v>
      </c>
      <c r="W4" s="329" t="s">
        <v>16</v>
      </c>
      <c r="X4" s="330"/>
      <c r="Y4" s="231" t="s">
        <v>488</v>
      </c>
      <c r="Z4" s="347" t="s">
        <v>48</v>
      </c>
      <c r="AA4" s="348"/>
      <c r="AB4" s="348"/>
      <c r="AC4" s="348"/>
      <c r="AD4" s="348"/>
      <c r="AE4" s="348" t="s">
        <v>49</v>
      </c>
      <c r="AF4" s="348"/>
      <c r="AG4" s="348"/>
      <c r="AH4" s="348"/>
      <c r="AI4" s="339" t="s">
        <v>17</v>
      </c>
      <c r="AJ4" s="340"/>
      <c r="AK4" s="329" t="s">
        <v>18</v>
      </c>
      <c r="AL4" s="343"/>
      <c r="AM4" s="343"/>
      <c r="AN4" s="343"/>
      <c r="AO4" s="330"/>
      <c r="AP4" s="329" t="s">
        <v>19</v>
      </c>
      <c r="AQ4" s="343"/>
      <c r="AR4" s="343"/>
      <c r="AS4" s="343"/>
      <c r="AT4" s="330"/>
      <c r="AV4" s="236" t="s">
        <v>545</v>
      </c>
    </row>
    <row r="5" spans="2:48" ht="57" customHeight="1">
      <c r="B5" s="235"/>
      <c r="C5" s="234"/>
      <c r="E5" s="314"/>
      <c r="F5" s="317"/>
      <c r="G5" s="320"/>
      <c r="H5" s="320"/>
      <c r="I5" s="320"/>
      <c r="J5" s="320"/>
      <c r="K5" s="320"/>
      <c r="L5" s="311"/>
      <c r="M5" s="311"/>
      <c r="N5" s="311"/>
      <c r="O5" s="311"/>
      <c r="P5" s="311"/>
      <c r="Q5" s="337"/>
      <c r="R5" s="337"/>
      <c r="S5" s="337"/>
      <c r="T5" s="311"/>
      <c r="U5" s="324"/>
      <c r="V5" s="327"/>
      <c r="W5" s="331"/>
      <c r="X5" s="332"/>
      <c r="Y5" s="232"/>
      <c r="Z5" s="345" t="s">
        <v>543</v>
      </c>
      <c r="AA5" s="346"/>
      <c r="AB5" s="346" t="s">
        <v>20</v>
      </c>
      <c r="AC5" s="346"/>
      <c r="AD5" s="346"/>
      <c r="AE5" s="346" t="s">
        <v>409</v>
      </c>
      <c r="AF5" s="346"/>
      <c r="AG5" s="346"/>
      <c r="AH5" s="8" t="s">
        <v>410</v>
      </c>
      <c r="AI5" s="341"/>
      <c r="AJ5" s="342"/>
      <c r="AK5" s="331"/>
      <c r="AL5" s="344"/>
      <c r="AM5" s="344"/>
      <c r="AN5" s="344"/>
      <c r="AO5" s="332"/>
      <c r="AP5" s="331"/>
      <c r="AQ5" s="344"/>
      <c r="AR5" s="344"/>
      <c r="AS5" s="344"/>
      <c r="AT5" s="332"/>
      <c r="AV5" s="237"/>
    </row>
    <row r="6" spans="2:48" ht="124.5" customHeight="1">
      <c r="B6" s="235"/>
      <c r="C6" s="234"/>
      <c r="E6" s="315"/>
      <c r="F6" s="318"/>
      <c r="G6" s="321"/>
      <c r="H6" s="321"/>
      <c r="I6" s="321"/>
      <c r="J6" s="321"/>
      <c r="K6" s="321"/>
      <c r="L6" s="312"/>
      <c r="M6" s="312"/>
      <c r="N6" s="312"/>
      <c r="O6" s="312"/>
      <c r="P6" s="312"/>
      <c r="Q6" s="338"/>
      <c r="R6" s="338"/>
      <c r="S6" s="338"/>
      <c r="T6" s="312"/>
      <c r="U6" s="325"/>
      <c r="V6" s="328"/>
      <c r="W6" s="27" t="s">
        <v>21</v>
      </c>
      <c r="X6" s="27" t="s">
        <v>22</v>
      </c>
      <c r="Y6" s="233"/>
      <c r="Z6" s="58" t="s">
        <v>23</v>
      </c>
      <c r="AA6" s="59" t="s">
        <v>24</v>
      </c>
      <c r="AB6" s="9" t="s">
        <v>25</v>
      </c>
      <c r="AC6" s="10" t="s">
        <v>26</v>
      </c>
      <c r="AD6" s="10" t="s">
        <v>27</v>
      </c>
      <c r="AE6" s="10" t="s">
        <v>25</v>
      </c>
      <c r="AF6" s="10" t="s">
        <v>26</v>
      </c>
      <c r="AG6" s="10" t="s">
        <v>27</v>
      </c>
      <c r="AH6" s="10" t="s">
        <v>26</v>
      </c>
      <c r="AI6" s="10" t="s">
        <v>25</v>
      </c>
      <c r="AJ6" s="10" t="s">
        <v>27</v>
      </c>
      <c r="AK6" s="10" t="s">
        <v>28</v>
      </c>
      <c r="AL6" s="10" t="s">
        <v>29</v>
      </c>
      <c r="AM6" s="10" t="s">
        <v>30</v>
      </c>
      <c r="AN6" s="10" t="s">
        <v>31</v>
      </c>
      <c r="AO6" s="10" t="s">
        <v>27</v>
      </c>
      <c r="AP6" s="10" t="s">
        <v>28</v>
      </c>
      <c r="AQ6" s="10" t="s">
        <v>29</v>
      </c>
      <c r="AR6" s="10" t="s">
        <v>30</v>
      </c>
      <c r="AS6" s="10" t="s">
        <v>31</v>
      </c>
      <c r="AT6" s="10" t="s">
        <v>27</v>
      </c>
      <c r="AV6" s="238"/>
    </row>
    <row r="7" spans="2:48" ht="19.5" customHeight="1">
      <c r="B7" s="92">
        <v>191</v>
      </c>
      <c r="C7" s="117">
        <v>1</v>
      </c>
      <c r="E7" s="122" t="s">
        <v>111</v>
      </c>
      <c r="F7" s="123" t="s">
        <v>165</v>
      </c>
      <c r="G7" s="124" t="s">
        <v>160</v>
      </c>
      <c r="H7" s="123" t="s">
        <v>166</v>
      </c>
      <c r="I7" s="123" t="s">
        <v>148</v>
      </c>
      <c r="J7" s="125">
        <v>92</v>
      </c>
      <c r="K7" s="125">
        <v>4</v>
      </c>
      <c r="L7" s="125" t="s">
        <v>171</v>
      </c>
      <c r="M7" s="123" t="s">
        <v>172</v>
      </c>
      <c r="N7" s="126" t="s">
        <v>550</v>
      </c>
      <c r="O7" s="127" t="s">
        <v>555</v>
      </c>
      <c r="P7" s="128" t="s">
        <v>173</v>
      </c>
      <c r="Q7" s="140"/>
      <c r="R7" s="130">
        <v>0.65</v>
      </c>
      <c r="S7" s="130" t="s">
        <v>66</v>
      </c>
      <c r="T7" s="130" t="s">
        <v>104</v>
      </c>
      <c r="U7" s="131">
        <v>40133</v>
      </c>
      <c r="V7" s="132">
        <v>45245</v>
      </c>
      <c r="W7" s="133">
        <v>44516</v>
      </c>
      <c r="X7" s="134">
        <v>45246</v>
      </c>
      <c r="Y7" s="144">
        <f t="shared" ref="Y7:Y37" si="0">IF(U7=0,"",DATEDIF(U7,V7+1,"y"))</f>
        <v>14</v>
      </c>
      <c r="Z7" s="139" t="s">
        <v>585</v>
      </c>
      <c r="AA7" s="139" t="s">
        <v>585</v>
      </c>
      <c r="AB7" s="136"/>
      <c r="AC7" s="92"/>
      <c r="AD7" s="92"/>
      <c r="AE7" s="92" t="s">
        <v>68</v>
      </c>
      <c r="AF7" s="92" t="s">
        <v>68</v>
      </c>
      <c r="AG7" s="92" t="s">
        <v>68</v>
      </c>
      <c r="AH7" s="92" t="s">
        <v>68</v>
      </c>
      <c r="AI7" s="92" t="s">
        <v>68</v>
      </c>
      <c r="AJ7" s="92">
        <v>1</v>
      </c>
      <c r="AK7" s="92" t="s">
        <v>68</v>
      </c>
      <c r="AL7" s="92" t="s">
        <v>68</v>
      </c>
      <c r="AM7" s="92" t="s">
        <v>68</v>
      </c>
      <c r="AN7" s="92" t="s">
        <v>68</v>
      </c>
      <c r="AO7" s="92">
        <v>1</v>
      </c>
      <c r="AP7" s="92" t="s">
        <v>68</v>
      </c>
      <c r="AQ7" s="92" t="s">
        <v>68</v>
      </c>
      <c r="AR7" s="92" t="s">
        <v>68</v>
      </c>
      <c r="AS7" s="92" t="s">
        <v>68</v>
      </c>
      <c r="AT7" s="92">
        <v>1</v>
      </c>
      <c r="AV7" s="137" t="s">
        <v>554</v>
      </c>
    </row>
    <row r="8" spans="2:48" ht="19.5" customHeight="1">
      <c r="B8" s="3">
        <v>192</v>
      </c>
      <c r="C8" s="60">
        <v>2</v>
      </c>
      <c r="E8" s="11" t="s">
        <v>111</v>
      </c>
      <c r="F8" s="13" t="s">
        <v>165</v>
      </c>
      <c r="G8" s="51" t="s">
        <v>160</v>
      </c>
      <c r="H8" s="13" t="s">
        <v>166</v>
      </c>
      <c r="I8" s="13" t="s">
        <v>148</v>
      </c>
      <c r="J8" s="119">
        <v>141</v>
      </c>
      <c r="K8" s="119">
        <v>5</v>
      </c>
      <c r="L8" s="119" t="s">
        <v>186</v>
      </c>
      <c r="M8" s="13" t="s">
        <v>187</v>
      </c>
      <c r="N8" s="120" t="s">
        <v>489</v>
      </c>
      <c r="O8" s="15" t="s">
        <v>571</v>
      </c>
      <c r="P8" s="121" t="s">
        <v>65</v>
      </c>
      <c r="Q8" s="14"/>
      <c r="R8" s="16">
        <v>0.65</v>
      </c>
      <c r="S8" s="16" t="s">
        <v>66</v>
      </c>
      <c r="T8" s="16" t="s">
        <v>67</v>
      </c>
      <c r="U8" s="79">
        <v>43061</v>
      </c>
      <c r="V8" s="80">
        <v>45617</v>
      </c>
      <c r="W8" s="146">
        <v>44887</v>
      </c>
      <c r="X8" s="147">
        <v>45618</v>
      </c>
      <c r="Y8" s="143">
        <f t="shared" si="0"/>
        <v>7</v>
      </c>
      <c r="Z8" s="54" t="s">
        <v>68</v>
      </c>
      <c r="AA8" s="55" t="s">
        <v>68</v>
      </c>
      <c r="AB8" s="12" t="s">
        <v>68</v>
      </c>
      <c r="AC8" s="3" t="s">
        <v>68</v>
      </c>
      <c r="AD8" s="3" t="s">
        <v>68</v>
      </c>
      <c r="AE8" s="3" t="s">
        <v>68</v>
      </c>
      <c r="AF8" s="3" t="s">
        <v>68</v>
      </c>
      <c r="AG8" s="3">
        <v>1</v>
      </c>
      <c r="AH8" s="3" t="s">
        <v>68</v>
      </c>
      <c r="AI8" s="3" t="s">
        <v>68</v>
      </c>
      <c r="AJ8" s="3">
        <v>1</v>
      </c>
      <c r="AK8" s="3" t="s">
        <v>68</v>
      </c>
      <c r="AL8" s="3" t="s">
        <v>68</v>
      </c>
      <c r="AM8" s="3" t="s">
        <v>68</v>
      </c>
      <c r="AN8" s="3" t="s">
        <v>68</v>
      </c>
      <c r="AO8" s="3">
        <v>1</v>
      </c>
      <c r="AP8" s="3" t="s">
        <v>68</v>
      </c>
      <c r="AQ8" s="3" t="s">
        <v>68</v>
      </c>
      <c r="AR8" s="3" t="s">
        <v>68</v>
      </c>
      <c r="AS8" s="3" t="s">
        <v>68</v>
      </c>
      <c r="AT8" s="3">
        <v>1</v>
      </c>
      <c r="AV8" s="61"/>
    </row>
    <row r="9" spans="2:48" ht="19.5" customHeight="1">
      <c r="B9" s="92">
        <v>193</v>
      </c>
      <c r="C9" s="117">
        <v>3</v>
      </c>
      <c r="E9" s="122" t="s">
        <v>111</v>
      </c>
      <c r="F9" s="123" t="s">
        <v>165</v>
      </c>
      <c r="G9" s="124" t="s">
        <v>160</v>
      </c>
      <c r="H9" s="123" t="s">
        <v>445</v>
      </c>
      <c r="I9" s="123" t="s">
        <v>145</v>
      </c>
      <c r="J9" s="125">
        <v>143</v>
      </c>
      <c r="K9" s="125">
        <v>3</v>
      </c>
      <c r="L9" s="125" t="s">
        <v>403</v>
      </c>
      <c r="M9" s="123" t="s">
        <v>404</v>
      </c>
      <c r="N9" s="126" t="s">
        <v>489</v>
      </c>
      <c r="O9" s="127" t="s">
        <v>508</v>
      </c>
      <c r="P9" s="128" t="s">
        <v>80</v>
      </c>
      <c r="Q9" s="140"/>
      <c r="R9" s="130">
        <v>2.35</v>
      </c>
      <c r="S9" s="130" t="s">
        <v>61</v>
      </c>
      <c r="T9" s="130" t="s">
        <v>62</v>
      </c>
      <c r="U9" s="131">
        <v>40154</v>
      </c>
      <c r="V9" s="132">
        <v>45632</v>
      </c>
      <c r="W9" s="153">
        <v>44933</v>
      </c>
      <c r="X9" s="154">
        <v>45664</v>
      </c>
      <c r="Y9" s="144">
        <f t="shared" si="0"/>
        <v>15</v>
      </c>
      <c r="Z9" s="139" t="s">
        <v>585</v>
      </c>
      <c r="AA9" s="139" t="s">
        <v>585</v>
      </c>
      <c r="AB9" s="136"/>
      <c r="AC9" s="92"/>
      <c r="AD9" s="92"/>
      <c r="AE9" s="92">
        <v>1</v>
      </c>
      <c r="AF9" s="92" t="s">
        <v>68</v>
      </c>
      <c r="AG9" s="92" t="s">
        <v>68</v>
      </c>
      <c r="AH9" s="92" t="s">
        <v>68</v>
      </c>
      <c r="AI9" s="92">
        <v>1</v>
      </c>
      <c r="AJ9" s="92" t="s">
        <v>68</v>
      </c>
      <c r="AK9" s="92" t="s">
        <v>68</v>
      </c>
      <c r="AL9" s="92" t="s">
        <v>68</v>
      </c>
      <c r="AM9" s="92">
        <v>1</v>
      </c>
      <c r="AN9" s="92" t="s">
        <v>68</v>
      </c>
      <c r="AO9" s="92" t="s">
        <v>68</v>
      </c>
      <c r="AP9" s="92" t="s">
        <v>68</v>
      </c>
      <c r="AQ9" s="92" t="s">
        <v>68</v>
      </c>
      <c r="AR9" s="92">
        <v>1</v>
      </c>
      <c r="AS9" s="92" t="s">
        <v>68</v>
      </c>
      <c r="AT9" s="92" t="s">
        <v>68</v>
      </c>
      <c r="AV9" s="137" t="s">
        <v>554</v>
      </c>
    </row>
    <row r="10" spans="2:48" ht="19.5" customHeight="1">
      <c r="B10" s="3">
        <v>195</v>
      </c>
      <c r="C10" s="60">
        <v>4</v>
      </c>
      <c r="E10" s="11" t="s">
        <v>111</v>
      </c>
      <c r="F10" s="13" t="s">
        <v>165</v>
      </c>
      <c r="G10" s="51" t="s">
        <v>160</v>
      </c>
      <c r="H10" s="13" t="s">
        <v>166</v>
      </c>
      <c r="I10" s="13" t="s">
        <v>167</v>
      </c>
      <c r="J10" s="119">
        <v>159</v>
      </c>
      <c r="K10" s="119">
        <v>5</v>
      </c>
      <c r="L10" s="119" t="s">
        <v>379</v>
      </c>
      <c r="M10" s="13" t="s">
        <v>380</v>
      </c>
      <c r="N10" s="120" t="s">
        <v>489</v>
      </c>
      <c r="O10" s="15" t="s">
        <v>369</v>
      </c>
      <c r="P10" s="121" t="s">
        <v>65</v>
      </c>
      <c r="Q10" s="14"/>
      <c r="R10" s="16">
        <v>0.65</v>
      </c>
      <c r="S10" s="16" t="s">
        <v>66</v>
      </c>
      <c r="T10" s="16" t="s">
        <v>67</v>
      </c>
      <c r="U10" s="79">
        <v>43840</v>
      </c>
      <c r="V10" s="80">
        <v>45666</v>
      </c>
      <c r="W10" s="146">
        <v>44967</v>
      </c>
      <c r="X10" s="147">
        <v>45698</v>
      </c>
      <c r="Y10" s="143">
        <f t="shared" si="0"/>
        <v>5</v>
      </c>
      <c r="Z10" s="54" t="s">
        <v>68</v>
      </c>
      <c r="AA10" s="55" t="s">
        <v>68</v>
      </c>
      <c r="AB10" s="12" t="s">
        <v>68</v>
      </c>
      <c r="AC10" s="3" t="s">
        <v>68</v>
      </c>
      <c r="AD10" s="3" t="s">
        <v>68</v>
      </c>
      <c r="AE10" s="3" t="s">
        <v>68</v>
      </c>
      <c r="AF10" s="3" t="s">
        <v>68</v>
      </c>
      <c r="AG10" s="3">
        <v>1</v>
      </c>
      <c r="AH10" s="3" t="s">
        <v>68</v>
      </c>
      <c r="AI10" s="3" t="s">
        <v>68</v>
      </c>
      <c r="AJ10" s="3">
        <v>1</v>
      </c>
      <c r="AK10" s="3" t="s">
        <v>68</v>
      </c>
      <c r="AL10" s="3" t="s">
        <v>68</v>
      </c>
      <c r="AM10" s="3" t="s">
        <v>68</v>
      </c>
      <c r="AN10" s="3" t="s">
        <v>68</v>
      </c>
      <c r="AO10" s="3">
        <v>1</v>
      </c>
      <c r="AP10" s="3" t="s">
        <v>68</v>
      </c>
      <c r="AQ10" s="3" t="s">
        <v>68</v>
      </c>
      <c r="AR10" s="3" t="s">
        <v>68</v>
      </c>
      <c r="AS10" s="3" t="s">
        <v>68</v>
      </c>
      <c r="AT10" s="3">
        <v>1</v>
      </c>
      <c r="AV10" s="61"/>
    </row>
    <row r="11" spans="2:48" ht="19.5" customHeight="1">
      <c r="B11" s="92">
        <v>196</v>
      </c>
      <c r="C11" s="117">
        <v>5</v>
      </c>
      <c r="E11" s="122" t="s">
        <v>111</v>
      </c>
      <c r="F11" s="123" t="s">
        <v>165</v>
      </c>
      <c r="G11" s="124" t="s">
        <v>160</v>
      </c>
      <c r="H11" s="123" t="s">
        <v>166</v>
      </c>
      <c r="I11" s="123" t="s">
        <v>175</v>
      </c>
      <c r="J11" s="125">
        <v>166</v>
      </c>
      <c r="K11" s="125">
        <v>3</v>
      </c>
      <c r="L11" s="125" t="s">
        <v>176</v>
      </c>
      <c r="M11" s="123" t="s">
        <v>177</v>
      </c>
      <c r="N11" s="126" t="s">
        <v>511</v>
      </c>
      <c r="O11" s="127" t="s">
        <v>512</v>
      </c>
      <c r="P11" s="128" t="s">
        <v>77</v>
      </c>
      <c r="Q11" s="140"/>
      <c r="R11" s="130">
        <v>1.99</v>
      </c>
      <c r="S11" s="130" t="s">
        <v>71</v>
      </c>
      <c r="T11" s="130" t="s">
        <v>62</v>
      </c>
      <c r="U11" s="131">
        <v>40618</v>
      </c>
      <c r="V11" s="132">
        <v>45366</v>
      </c>
      <c r="W11" s="133">
        <v>44667</v>
      </c>
      <c r="X11" s="134">
        <v>45398</v>
      </c>
      <c r="Y11" s="144">
        <f t="shared" si="0"/>
        <v>13</v>
      </c>
      <c r="Z11" s="139" t="s">
        <v>585</v>
      </c>
      <c r="AA11" s="139" t="s">
        <v>585</v>
      </c>
      <c r="AB11" s="136"/>
      <c r="AC11" s="92"/>
      <c r="AD11" s="92"/>
      <c r="AE11" s="92" t="s">
        <v>68</v>
      </c>
      <c r="AF11" s="92" t="s">
        <v>68</v>
      </c>
      <c r="AG11" s="92" t="s">
        <v>68</v>
      </c>
      <c r="AH11" s="92" t="s">
        <v>68</v>
      </c>
      <c r="AI11" s="92">
        <v>1</v>
      </c>
      <c r="AJ11" s="92" t="s">
        <v>68</v>
      </c>
      <c r="AK11" s="92" t="s">
        <v>68</v>
      </c>
      <c r="AL11" s="92">
        <v>1</v>
      </c>
      <c r="AM11" s="92" t="s">
        <v>68</v>
      </c>
      <c r="AN11" s="92" t="s">
        <v>68</v>
      </c>
      <c r="AO11" s="92" t="s">
        <v>68</v>
      </c>
      <c r="AP11" s="92" t="s">
        <v>68</v>
      </c>
      <c r="AQ11" s="92">
        <v>1</v>
      </c>
      <c r="AR11" s="92" t="s">
        <v>68</v>
      </c>
      <c r="AS11" s="92" t="s">
        <v>68</v>
      </c>
      <c r="AT11" s="92" t="s">
        <v>68</v>
      </c>
      <c r="AV11" s="137" t="s">
        <v>554</v>
      </c>
    </row>
    <row r="12" spans="2:48" ht="19.5" customHeight="1">
      <c r="B12" s="3">
        <v>197</v>
      </c>
      <c r="C12" s="60">
        <v>6</v>
      </c>
      <c r="E12" s="11" t="s">
        <v>111</v>
      </c>
      <c r="F12" s="13" t="s">
        <v>165</v>
      </c>
      <c r="G12" s="51" t="s">
        <v>160</v>
      </c>
      <c r="H12" s="13" t="s">
        <v>166</v>
      </c>
      <c r="I12" s="13" t="s">
        <v>168</v>
      </c>
      <c r="J12" s="119">
        <v>170</v>
      </c>
      <c r="K12" s="119">
        <v>5</v>
      </c>
      <c r="L12" s="119" t="s">
        <v>434</v>
      </c>
      <c r="M12" s="13" t="s">
        <v>435</v>
      </c>
      <c r="N12" s="120" t="s">
        <v>489</v>
      </c>
      <c r="O12" s="15" t="s">
        <v>416</v>
      </c>
      <c r="P12" s="121" t="s">
        <v>417</v>
      </c>
      <c r="Q12" s="14"/>
      <c r="R12" s="16">
        <v>0.65</v>
      </c>
      <c r="S12" s="16" t="s">
        <v>66</v>
      </c>
      <c r="T12" s="16" t="s">
        <v>67</v>
      </c>
      <c r="U12" s="79">
        <v>44631</v>
      </c>
      <c r="V12" s="80">
        <v>45726</v>
      </c>
      <c r="W12" s="81">
        <v>44631</v>
      </c>
      <c r="X12" s="82">
        <v>45758</v>
      </c>
      <c r="Y12" s="143">
        <f t="shared" si="0"/>
        <v>3</v>
      </c>
      <c r="Z12" s="54" t="s">
        <v>68</v>
      </c>
      <c r="AA12" s="55" t="s">
        <v>68</v>
      </c>
      <c r="AB12" s="12" t="s">
        <v>68</v>
      </c>
      <c r="AC12" s="3" t="s">
        <v>68</v>
      </c>
      <c r="AD12" s="3" t="s">
        <v>68</v>
      </c>
      <c r="AE12" s="3" t="s">
        <v>68</v>
      </c>
      <c r="AF12" s="3" t="s">
        <v>68</v>
      </c>
      <c r="AG12" s="3">
        <v>1</v>
      </c>
      <c r="AH12" s="3" t="s">
        <v>68</v>
      </c>
      <c r="AI12" s="3" t="s">
        <v>68</v>
      </c>
      <c r="AJ12" s="3">
        <v>1</v>
      </c>
      <c r="AK12" s="3" t="s">
        <v>68</v>
      </c>
      <c r="AL12" s="3" t="s">
        <v>68</v>
      </c>
      <c r="AM12" s="3" t="s">
        <v>68</v>
      </c>
      <c r="AN12" s="3" t="s">
        <v>68</v>
      </c>
      <c r="AO12" s="3">
        <v>1</v>
      </c>
      <c r="AP12" s="3" t="s">
        <v>68</v>
      </c>
      <c r="AQ12" s="3" t="s">
        <v>68</v>
      </c>
      <c r="AR12" s="3" t="s">
        <v>68</v>
      </c>
      <c r="AS12" s="3" t="s">
        <v>68</v>
      </c>
      <c r="AT12" s="3">
        <v>1</v>
      </c>
      <c r="AV12" s="61"/>
    </row>
    <row r="13" spans="2:48" ht="19.5" customHeight="1">
      <c r="B13" s="3">
        <v>198</v>
      </c>
      <c r="C13" s="60">
        <v>7</v>
      </c>
      <c r="E13" s="11" t="s">
        <v>111</v>
      </c>
      <c r="F13" s="13" t="s">
        <v>165</v>
      </c>
      <c r="G13" s="51" t="s">
        <v>160</v>
      </c>
      <c r="H13" s="13" t="s">
        <v>166</v>
      </c>
      <c r="I13" s="13" t="s">
        <v>169</v>
      </c>
      <c r="J13" s="119">
        <v>173</v>
      </c>
      <c r="K13" s="119">
        <v>3</v>
      </c>
      <c r="L13" s="119" t="s">
        <v>178</v>
      </c>
      <c r="M13" s="13" t="s">
        <v>179</v>
      </c>
      <c r="N13" s="120" t="s">
        <v>511</v>
      </c>
      <c r="O13" s="15" t="s">
        <v>512</v>
      </c>
      <c r="P13" s="121" t="s">
        <v>77</v>
      </c>
      <c r="Q13" s="14"/>
      <c r="R13" s="16">
        <v>1.99</v>
      </c>
      <c r="S13" s="16" t="s">
        <v>71</v>
      </c>
      <c r="T13" s="16" t="s">
        <v>62</v>
      </c>
      <c r="U13" s="79">
        <v>40893</v>
      </c>
      <c r="V13" s="151">
        <v>45643</v>
      </c>
      <c r="W13" s="146">
        <v>44942</v>
      </c>
      <c r="X13" s="147">
        <v>45673</v>
      </c>
      <c r="Y13" s="143">
        <f t="shared" si="0"/>
        <v>13</v>
      </c>
      <c r="Z13" s="54" t="s">
        <v>68</v>
      </c>
      <c r="AA13" s="55" t="s">
        <v>68</v>
      </c>
      <c r="AB13" s="12" t="s">
        <v>68</v>
      </c>
      <c r="AC13" s="3" t="s">
        <v>68</v>
      </c>
      <c r="AD13" s="3" t="s">
        <v>68</v>
      </c>
      <c r="AE13" s="3">
        <v>1</v>
      </c>
      <c r="AF13" s="3" t="s">
        <v>68</v>
      </c>
      <c r="AG13" s="3" t="s">
        <v>68</v>
      </c>
      <c r="AH13" s="3" t="s">
        <v>68</v>
      </c>
      <c r="AI13" s="3">
        <v>1</v>
      </c>
      <c r="AJ13" s="3" t="s">
        <v>68</v>
      </c>
      <c r="AK13" s="3" t="s">
        <v>68</v>
      </c>
      <c r="AL13" s="3">
        <v>1</v>
      </c>
      <c r="AM13" s="3" t="s">
        <v>68</v>
      </c>
      <c r="AN13" s="3" t="s">
        <v>68</v>
      </c>
      <c r="AO13" s="3" t="s">
        <v>68</v>
      </c>
      <c r="AP13" s="3" t="s">
        <v>68</v>
      </c>
      <c r="AQ13" s="3">
        <v>1</v>
      </c>
      <c r="AR13" s="3" t="s">
        <v>68</v>
      </c>
      <c r="AS13" s="3" t="s">
        <v>68</v>
      </c>
      <c r="AT13" s="3" t="s">
        <v>68</v>
      </c>
      <c r="AV13" s="61"/>
    </row>
    <row r="14" spans="2:48" ht="19.5" customHeight="1">
      <c r="B14" s="112">
        <v>199</v>
      </c>
      <c r="C14" s="116">
        <v>8</v>
      </c>
      <c r="E14" s="93" t="s">
        <v>111</v>
      </c>
      <c r="F14" s="94" t="s">
        <v>165</v>
      </c>
      <c r="G14" s="95" t="s">
        <v>160</v>
      </c>
      <c r="H14" s="94" t="s">
        <v>166</v>
      </c>
      <c r="I14" s="94" t="s">
        <v>174</v>
      </c>
      <c r="J14" s="96">
        <v>175</v>
      </c>
      <c r="K14" s="96">
        <v>5</v>
      </c>
      <c r="L14" s="96" t="s">
        <v>572</v>
      </c>
      <c r="M14" s="94" t="s">
        <v>573</v>
      </c>
      <c r="N14" s="138" t="s">
        <v>489</v>
      </c>
      <c r="O14" s="98" t="s">
        <v>416</v>
      </c>
      <c r="P14" s="99" t="s">
        <v>417</v>
      </c>
      <c r="Q14" s="100"/>
      <c r="R14" s="103">
        <v>0.65</v>
      </c>
      <c r="S14" s="103" t="s">
        <v>370</v>
      </c>
      <c r="T14" s="103" t="s">
        <v>67</v>
      </c>
      <c r="U14" s="104">
        <v>44894</v>
      </c>
      <c r="V14" s="105">
        <v>45989</v>
      </c>
      <c r="W14" s="106">
        <v>44894</v>
      </c>
      <c r="X14" s="107">
        <v>46020</v>
      </c>
      <c r="Y14" s="145">
        <f t="shared" si="0"/>
        <v>3</v>
      </c>
      <c r="Z14" s="109" t="s">
        <v>68</v>
      </c>
      <c r="AA14" s="110" t="s">
        <v>68</v>
      </c>
      <c r="AB14" s="112" t="s">
        <v>68</v>
      </c>
      <c r="AC14" s="112" t="s">
        <v>68</v>
      </c>
      <c r="AD14" s="112" t="s">
        <v>68</v>
      </c>
      <c r="AE14" s="112" t="s">
        <v>68</v>
      </c>
      <c r="AF14" s="112" t="s">
        <v>68</v>
      </c>
      <c r="AG14" s="112">
        <v>1</v>
      </c>
      <c r="AH14" s="112" t="s">
        <v>68</v>
      </c>
      <c r="AI14" s="112" t="s">
        <v>68</v>
      </c>
      <c r="AJ14" s="112">
        <v>1</v>
      </c>
      <c r="AK14" s="112" t="s">
        <v>68</v>
      </c>
      <c r="AL14" s="112" t="s">
        <v>68</v>
      </c>
      <c r="AM14" s="112" t="s">
        <v>68</v>
      </c>
      <c r="AN14" s="112" t="s">
        <v>68</v>
      </c>
      <c r="AO14" s="112">
        <v>1</v>
      </c>
      <c r="AP14" s="112" t="s">
        <v>68</v>
      </c>
      <c r="AQ14" s="112" t="s">
        <v>68</v>
      </c>
      <c r="AR14" s="112" t="s">
        <v>68</v>
      </c>
      <c r="AS14" s="112" t="s">
        <v>68</v>
      </c>
      <c r="AT14" s="112">
        <v>1</v>
      </c>
      <c r="AV14" s="141" t="s">
        <v>544</v>
      </c>
    </row>
    <row r="15" spans="2:48" ht="19.5" customHeight="1">
      <c r="B15" s="112">
        <v>200</v>
      </c>
      <c r="C15" s="116">
        <v>9</v>
      </c>
      <c r="E15" s="93" t="s">
        <v>111</v>
      </c>
      <c r="F15" s="94" t="s">
        <v>165</v>
      </c>
      <c r="G15" s="95" t="s">
        <v>160</v>
      </c>
      <c r="H15" s="156" t="s">
        <v>595</v>
      </c>
      <c r="I15" s="156" t="s">
        <v>169</v>
      </c>
      <c r="J15" s="96">
        <v>176</v>
      </c>
      <c r="K15" s="96">
        <v>4</v>
      </c>
      <c r="L15" s="96" t="s">
        <v>574</v>
      </c>
      <c r="M15" s="94" t="s">
        <v>575</v>
      </c>
      <c r="N15" s="138" t="s">
        <v>501</v>
      </c>
      <c r="O15" s="98" t="s">
        <v>559</v>
      </c>
      <c r="P15" s="99" t="s">
        <v>576</v>
      </c>
      <c r="Q15" s="100"/>
      <c r="R15" s="103">
        <v>0.65</v>
      </c>
      <c r="S15" s="103" t="s">
        <v>370</v>
      </c>
      <c r="T15" s="103" t="s">
        <v>104</v>
      </c>
      <c r="U15" s="104">
        <v>44902</v>
      </c>
      <c r="V15" s="105">
        <v>45632</v>
      </c>
      <c r="W15" s="106">
        <v>44902</v>
      </c>
      <c r="X15" s="107">
        <v>45664</v>
      </c>
      <c r="Y15" s="145">
        <f t="shared" si="0"/>
        <v>2</v>
      </c>
      <c r="Z15" s="109" t="s">
        <v>68</v>
      </c>
      <c r="AA15" s="110" t="s">
        <v>68</v>
      </c>
      <c r="AB15" s="111" t="s">
        <v>68</v>
      </c>
      <c r="AC15" s="112" t="s">
        <v>68</v>
      </c>
      <c r="AD15" s="112" t="s">
        <v>68</v>
      </c>
      <c r="AE15" s="112" t="s">
        <v>68</v>
      </c>
      <c r="AF15" s="112" t="s">
        <v>68</v>
      </c>
      <c r="AG15" s="112">
        <v>1</v>
      </c>
      <c r="AH15" s="112" t="s">
        <v>68</v>
      </c>
      <c r="AI15" s="112" t="s">
        <v>68</v>
      </c>
      <c r="AJ15" s="112">
        <v>1</v>
      </c>
      <c r="AK15" s="112" t="s">
        <v>68</v>
      </c>
      <c r="AL15" s="112" t="s">
        <v>68</v>
      </c>
      <c r="AM15" s="112" t="s">
        <v>68</v>
      </c>
      <c r="AN15" s="112" t="s">
        <v>68</v>
      </c>
      <c r="AO15" s="112">
        <v>1</v>
      </c>
      <c r="AP15" s="112" t="s">
        <v>68</v>
      </c>
      <c r="AQ15" s="112" t="s">
        <v>68</v>
      </c>
      <c r="AR15" s="112" t="s">
        <v>68</v>
      </c>
      <c r="AS15" s="112" t="s">
        <v>68</v>
      </c>
      <c r="AT15" s="112">
        <v>1</v>
      </c>
      <c r="AV15" s="141" t="s">
        <v>544</v>
      </c>
    </row>
    <row r="16" spans="2:48" ht="19.5" customHeight="1">
      <c r="B16" s="3">
        <v>204</v>
      </c>
      <c r="C16" s="60">
        <v>10</v>
      </c>
      <c r="E16" s="11" t="s">
        <v>111</v>
      </c>
      <c r="F16" s="13" t="s">
        <v>165</v>
      </c>
      <c r="G16" s="51" t="s">
        <v>160</v>
      </c>
      <c r="H16" s="13" t="s">
        <v>166</v>
      </c>
      <c r="I16" s="13" t="s">
        <v>148</v>
      </c>
      <c r="J16" s="119">
        <v>220</v>
      </c>
      <c r="K16" s="119">
        <v>3</v>
      </c>
      <c r="L16" s="119" t="s">
        <v>180</v>
      </c>
      <c r="M16" s="13" t="s">
        <v>181</v>
      </c>
      <c r="N16" s="120" t="s">
        <v>517</v>
      </c>
      <c r="O16" s="15" t="s">
        <v>372</v>
      </c>
      <c r="P16" s="121" t="s">
        <v>60</v>
      </c>
      <c r="Q16" s="14"/>
      <c r="R16" s="16">
        <v>1.99</v>
      </c>
      <c r="S16" s="16" t="s">
        <v>71</v>
      </c>
      <c r="T16" s="16" t="s">
        <v>62</v>
      </c>
      <c r="U16" s="79">
        <v>42082</v>
      </c>
      <c r="V16" s="80">
        <v>45369</v>
      </c>
      <c r="W16" s="81">
        <v>44639</v>
      </c>
      <c r="X16" s="82">
        <v>45370</v>
      </c>
      <c r="Y16" s="143">
        <f t="shared" si="0"/>
        <v>9</v>
      </c>
      <c r="Z16" s="54">
        <v>24600</v>
      </c>
      <c r="AA16" s="55">
        <v>17650</v>
      </c>
      <c r="AB16" s="12">
        <v>1</v>
      </c>
      <c r="AC16" s="3" t="s">
        <v>68</v>
      </c>
      <c r="AD16" s="3" t="s">
        <v>68</v>
      </c>
      <c r="AE16" s="3" t="s">
        <v>68</v>
      </c>
      <c r="AF16" s="3" t="s">
        <v>68</v>
      </c>
      <c r="AG16" s="3" t="s">
        <v>68</v>
      </c>
      <c r="AH16" s="3" t="s">
        <v>68</v>
      </c>
      <c r="AI16" s="3">
        <v>1</v>
      </c>
      <c r="AJ16" s="3" t="s">
        <v>68</v>
      </c>
      <c r="AK16" s="3" t="s">
        <v>68</v>
      </c>
      <c r="AL16" s="3">
        <v>1</v>
      </c>
      <c r="AM16" s="3" t="s">
        <v>68</v>
      </c>
      <c r="AN16" s="3" t="s">
        <v>68</v>
      </c>
      <c r="AO16" s="3" t="s">
        <v>68</v>
      </c>
      <c r="AP16" s="3" t="s">
        <v>68</v>
      </c>
      <c r="AQ16" s="3">
        <v>1</v>
      </c>
      <c r="AR16" s="3" t="s">
        <v>68</v>
      </c>
      <c r="AS16" s="3" t="s">
        <v>68</v>
      </c>
      <c r="AT16" s="3" t="s">
        <v>68</v>
      </c>
      <c r="AV16" s="61"/>
    </row>
    <row r="17" spans="2:48" ht="19.5" customHeight="1">
      <c r="B17" s="3">
        <v>207</v>
      </c>
      <c r="C17" s="60">
        <v>11</v>
      </c>
      <c r="E17" s="11" t="s">
        <v>111</v>
      </c>
      <c r="F17" s="13" t="s">
        <v>165</v>
      </c>
      <c r="G17" s="51" t="s">
        <v>160</v>
      </c>
      <c r="H17" s="13" t="s">
        <v>166</v>
      </c>
      <c r="I17" s="13" t="s">
        <v>168</v>
      </c>
      <c r="J17" s="119">
        <v>236</v>
      </c>
      <c r="K17" s="119">
        <v>3</v>
      </c>
      <c r="L17" s="119" t="s">
        <v>182</v>
      </c>
      <c r="M17" s="13" t="s">
        <v>183</v>
      </c>
      <c r="N17" s="120" t="s">
        <v>517</v>
      </c>
      <c r="O17" s="15" t="s">
        <v>372</v>
      </c>
      <c r="P17" s="121" t="s">
        <v>60</v>
      </c>
      <c r="Q17" s="14"/>
      <c r="R17" s="16">
        <v>1.99</v>
      </c>
      <c r="S17" s="16" t="s">
        <v>71</v>
      </c>
      <c r="T17" s="16" t="s">
        <v>62</v>
      </c>
      <c r="U17" s="79">
        <v>42419</v>
      </c>
      <c r="V17" s="80">
        <v>45706</v>
      </c>
      <c r="W17" s="146">
        <v>44976</v>
      </c>
      <c r="X17" s="147">
        <v>45707</v>
      </c>
      <c r="Y17" s="143">
        <f t="shared" si="0"/>
        <v>9</v>
      </c>
      <c r="Z17" s="54" t="s">
        <v>68</v>
      </c>
      <c r="AA17" s="55" t="s">
        <v>68</v>
      </c>
      <c r="AB17" s="12" t="s">
        <v>68</v>
      </c>
      <c r="AC17" s="3" t="s">
        <v>68</v>
      </c>
      <c r="AD17" s="3" t="s">
        <v>68</v>
      </c>
      <c r="AE17" s="3">
        <v>1</v>
      </c>
      <c r="AF17" s="3" t="s">
        <v>68</v>
      </c>
      <c r="AG17" s="3" t="s">
        <v>68</v>
      </c>
      <c r="AH17" s="3" t="s">
        <v>68</v>
      </c>
      <c r="AI17" s="3">
        <v>1</v>
      </c>
      <c r="AJ17" s="3" t="s">
        <v>68</v>
      </c>
      <c r="AK17" s="3" t="s">
        <v>68</v>
      </c>
      <c r="AL17" s="3">
        <v>1</v>
      </c>
      <c r="AM17" s="3" t="s">
        <v>68</v>
      </c>
      <c r="AN17" s="3" t="s">
        <v>68</v>
      </c>
      <c r="AO17" s="3" t="s">
        <v>68</v>
      </c>
      <c r="AP17" s="3" t="s">
        <v>68</v>
      </c>
      <c r="AQ17" s="3">
        <v>1</v>
      </c>
      <c r="AR17" s="3" t="s">
        <v>68</v>
      </c>
      <c r="AS17" s="3" t="s">
        <v>68</v>
      </c>
      <c r="AT17" s="3" t="s">
        <v>68</v>
      </c>
      <c r="AV17" s="61"/>
    </row>
    <row r="18" spans="2:48" ht="19.5" customHeight="1">
      <c r="B18" s="3">
        <v>208</v>
      </c>
      <c r="C18" s="60">
        <v>12</v>
      </c>
      <c r="E18" s="11" t="s">
        <v>111</v>
      </c>
      <c r="F18" s="13" t="s">
        <v>165</v>
      </c>
      <c r="G18" s="51" t="s">
        <v>160</v>
      </c>
      <c r="H18" s="13" t="s">
        <v>166</v>
      </c>
      <c r="I18" s="13" t="s">
        <v>148</v>
      </c>
      <c r="J18" s="119">
        <v>243</v>
      </c>
      <c r="K18" s="119">
        <v>3</v>
      </c>
      <c r="L18" s="119" t="s">
        <v>184</v>
      </c>
      <c r="M18" s="13" t="s">
        <v>185</v>
      </c>
      <c r="N18" s="120" t="s">
        <v>517</v>
      </c>
      <c r="O18" s="15" t="s">
        <v>372</v>
      </c>
      <c r="P18" s="121" t="s">
        <v>60</v>
      </c>
      <c r="Q18" s="14"/>
      <c r="R18" s="16">
        <v>1.99</v>
      </c>
      <c r="S18" s="16" t="s">
        <v>71</v>
      </c>
      <c r="T18" s="16" t="s">
        <v>62</v>
      </c>
      <c r="U18" s="79">
        <v>42419</v>
      </c>
      <c r="V18" s="80">
        <v>45706</v>
      </c>
      <c r="W18" s="146">
        <v>44976</v>
      </c>
      <c r="X18" s="147">
        <v>45707</v>
      </c>
      <c r="Y18" s="143">
        <f t="shared" si="0"/>
        <v>9</v>
      </c>
      <c r="Z18" s="54" t="s">
        <v>68</v>
      </c>
      <c r="AA18" s="55" t="s">
        <v>68</v>
      </c>
      <c r="AB18" s="12" t="s">
        <v>68</v>
      </c>
      <c r="AC18" s="3" t="s">
        <v>68</v>
      </c>
      <c r="AD18" s="3" t="s">
        <v>68</v>
      </c>
      <c r="AE18" s="3">
        <v>1</v>
      </c>
      <c r="AF18" s="3" t="s">
        <v>68</v>
      </c>
      <c r="AG18" s="3" t="s">
        <v>68</v>
      </c>
      <c r="AH18" s="3" t="s">
        <v>68</v>
      </c>
      <c r="AI18" s="3">
        <v>1</v>
      </c>
      <c r="AJ18" s="3" t="s">
        <v>68</v>
      </c>
      <c r="AK18" s="3" t="s">
        <v>68</v>
      </c>
      <c r="AL18" s="3">
        <v>1</v>
      </c>
      <c r="AM18" s="3" t="s">
        <v>68</v>
      </c>
      <c r="AN18" s="3" t="s">
        <v>68</v>
      </c>
      <c r="AO18" s="3" t="s">
        <v>68</v>
      </c>
      <c r="AP18" s="3" t="s">
        <v>68</v>
      </c>
      <c r="AQ18" s="3">
        <v>1</v>
      </c>
      <c r="AR18" s="3" t="s">
        <v>68</v>
      </c>
      <c r="AS18" s="3" t="s">
        <v>68</v>
      </c>
      <c r="AT18" s="3" t="s">
        <v>68</v>
      </c>
      <c r="AV18" s="61"/>
    </row>
    <row r="19" spans="2:48" ht="19.5" customHeight="1">
      <c r="B19" s="3">
        <v>211</v>
      </c>
      <c r="C19" s="60">
        <v>13</v>
      </c>
      <c r="E19" s="11" t="s">
        <v>111</v>
      </c>
      <c r="F19" s="13" t="s">
        <v>165</v>
      </c>
      <c r="G19" s="51" t="s">
        <v>160</v>
      </c>
      <c r="H19" s="13" t="s">
        <v>166</v>
      </c>
      <c r="I19" s="13" t="s">
        <v>148</v>
      </c>
      <c r="J19" s="119">
        <v>305</v>
      </c>
      <c r="K19" s="119">
        <v>3</v>
      </c>
      <c r="L19" s="119" t="s">
        <v>443</v>
      </c>
      <c r="M19" s="13" t="s">
        <v>444</v>
      </c>
      <c r="N19" s="120" t="s">
        <v>524</v>
      </c>
      <c r="O19" s="15" t="s">
        <v>240</v>
      </c>
      <c r="P19" s="121" t="s">
        <v>399</v>
      </c>
      <c r="Q19" s="14"/>
      <c r="R19" s="16">
        <v>1.79</v>
      </c>
      <c r="S19" s="16" t="s">
        <v>71</v>
      </c>
      <c r="T19" s="16" t="s">
        <v>62</v>
      </c>
      <c r="U19" s="79">
        <v>44270</v>
      </c>
      <c r="V19" s="80">
        <v>45365</v>
      </c>
      <c r="W19" s="81">
        <v>44270</v>
      </c>
      <c r="X19" s="82">
        <v>45397</v>
      </c>
      <c r="Y19" s="143">
        <f t="shared" si="0"/>
        <v>3</v>
      </c>
      <c r="Z19" s="54">
        <v>24600</v>
      </c>
      <c r="AA19" s="55">
        <v>17650</v>
      </c>
      <c r="AB19" s="12">
        <v>1</v>
      </c>
      <c r="AC19" s="3" t="s">
        <v>68</v>
      </c>
      <c r="AD19" s="3" t="s">
        <v>68</v>
      </c>
      <c r="AE19" s="3" t="s">
        <v>68</v>
      </c>
      <c r="AF19" s="3" t="s">
        <v>68</v>
      </c>
      <c r="AG19" s="3" t="s">
        <v>68</v>
      </c>
      <c r="AH19" s="3" t="s">
        <v>68</v>
      </c>
      <c r="AI19" s="3">
        <v>1</v>
      </c>
      <c r="AJ19" s="3" t="s">
        <v>68</v>
      </c>
      <c r="AK19" s="3" t="s">
        <v>68</v>
      </c>
      <c r="AL19" s="3">
        <v>1</v>
      </c>
      <c r="AM19" s="3" t="s">
        <v>68</v>
      </c>
      <c r="AN19" s="3" t="s">
        <v>68</v>
      </c>
      <c r="AO19" s="3" t="s">
        <v>68</v>
      </c>
      <c r="AP19" s="3" t="s">
        <v>68</v>
      </c>
      <c r="AQ19" s="3">
        <v>1</v>
      </c>
      <c r="AR19" s="3" t="s">
        <v>68</v>
      </c>
      <c r="AS19" s="3" t="s">
        <v>68</v>
      </c>
      <c r="AT19" s="3" t="s">
        <v>68</v>
      </c>
      <c r="AV19" s="61"/>
    </row>
    <row r="20" spans="2:48" ht="19.5" customHeight="1">
      <c r="B20" s="3">
        <v>213</v>
      </c>
      <c r="C20" s="60">
        <v>14</v>
      </c>
      <c r="E20" s="11" t="s">
        <v>111</v>
      </c>
      <c r="F20" s="13" t="s">
        <v>165</v>
      </c>
      <c r="G20" s="51" t="s">
        <v>160</v>
      </c>
      <c r="H20" s="13" t="s">
        <v>166</v>
      </c>
      <c r="I20" s="13" t="s">
        <v>148</v>
      </c>
      <c r="J20" s="119">
        <v>311</v>
      </c>
      <c r="K20" s="119">
        <v>3</v>
      </c>
      <c r="L20" s="119" t="s">
        <v>439</v>
      </c>
      <c r="M20" s="13" t="s">
        <v>440</v>
      </c>
      <c r="N20" s="120" t="s">
        <v>524</v>
      </c>
      <c r="O20" s="15" t="s">
        <v>240</v>
      </c>
      <c r="P20" s="121" t="s">
        <v>399</v>
      </c>
      <c r="Q20" s="14"/>
      <c r="R20" s="16">
        <v>1.79</v>
      </c>
      <c r="S20" s="16" t="s">
        <v>71</v>
      </c>
      <c r="T20" s="16" t="s">
        <v>62</v>
      </c>
      <c r="U20" s="79">
        <v>44270</v>
      </c>
      <c r="V20" s="80">
        <v>45365</v>
      </c>
      <c r="W20" s="81">
        <v>44270</v>
      </c>
      <c r="X20" s="82">
        <v>45397</v>
      </c>
      <c r="Y20" s="143">
        <f t="shared" si="0"/>
        <v>3</v>
      </c>
      <c r="Z20" s="54">
        <v>24600</v>
      </c>
      <c r="AA20" s="55">
        <v>17650</v>
      </c>
      <c r="AB20" s="12">
        <v>1</v>
      </c>
      <c r="AC20" s="3" t="s">
        <v>68</v>
      </c>
      <c r="AD20" s="3" t="s">
        <v>68</v>
      </c>
      <c r="AE20" s="3" t="s">
        <v>68</v>
      </c>
      <c r="AF20" s="3" t="s">
        <v>68</v>
      </c>
      <c r="AG20" s="3" t="s">
        <v>68</v>
      </c>
      <c r="AH20" s="3" t="s">
        <v>68</v>
      </c>
      <c r="AI20" s="3">
        <v>1</v>
      </c>
      <c r="AJ20" s="3" t="s">
        <v>68</v>
      </c>
      <c r="AK20" s="3" t="s">
        <v>68</v>
      </c>
      <c r="AL20" s="3">
        <v>1</v>
      </c>
      <c r="AM20" s="3" t="s">
        <v>68</v>
      </c>
      <c r="AN20" s="3" t="s">
        <v>68</v>
      </c>
      <c r="AO20" s="3" t="s">
        <v>68</v>
      </c>
      <c r="AP20" s="3" t="s">
        <v>68</v>
      </c>
      <c r="AQ20" s="3">
        <v>1</v>
      </c>
      <c r="AR20" s="3" t="s">
        <v>68</v>
      </c>
      <c r="AS20" s="3" t="s">
        <v>68</v>
      </c>
      <c r="AT20" s="3" t="s">
        <v>68</v>
      </c>
      <c r="AV20" s="61"/>
    </row>
    <row r="21" spans="2:48" ht="19.5" customHeight="1">
      <c r="B21" s="3">
        <v>214</v>
      </c>
      <c r="C21" s="60">
        <v>15</v>
      </c>
      <c r="E21" s="11" t="s">
        <v>111</v>
      </c>
      <c r="F21" s="13" t="s">
        <v>165</v>
      </c>
      <c r="G21" s="51" t="s">
        <v>160</v>
      </c>
      <c r="H21" s="13" t="s">
        <v>166</v>
      </c>
      <c r="I21" s="13" t="s">
        <v>170</v>
      </c>
      <c r="J21" s="119">
        <v>321</v>
      </c>
      <c r="K21" s="119">
        <v>5</v>
      </c>
      <c r="L21" s="119" t="s">
        <v>441</v>
      </c>
      <c r="M21" s="13" t="s">
        <v>442</v>
      </c>
      <c r="N21" s="120" t="s">
        <v>489</v>
      </c>
      <c r="O21" s="15" t="s">
        <v>411</v>
      </c>
      <c r="P21" s="121" t="s">
        <v>412</v>
      </c>
      <c r="Q21" s="14"/>
      <c r="R21" s="16">
        <v>0.99</v>
      </c>
      <c r="S21" s="16" t="s">
        <v>491</v>
      </c>
      <c r="T21" s="16" t="s">
        <v>94</v>
      </c>
      <c r="U21" s="79">
        <v>44623</v>
      </c>
      <c r="V21" s="80">
        <v>45718</v>
      </c>
      <c r="W21" s="81">
        <v>44623</v>
      </c>
      <c r="X21" s="82">
        <v>45750</v>
      </c>
      <c r="Y21" s="143">
        <f t="shared" si="0"/>
        <v>3</v>
      </c>
      <c r="Z21" s="54" t="s">
        <v>68</v>
      </c>
      <c r="AA21" s="55" t="s">
        <v>68</v>
      </c>
      <c r="AB21" s="12" t="s">
        <v>68</v>
      </c>
      <c r="AC21" s="3" t="s">
        <v>68</v>
      </c>
      <c r="AD21" s="3" t="s">
        <v>68</v>
      </c>
      <c r="AE21" s="3">
        <v>1</v>
      </c>
      <c r="AF21" s="3" t="s">
        <v>68</v>
      </c>
      <c r="AG21" s="3" t="s">
        <v>68</v>
      </c>
      <c r="AH21" s="3" t="s">
        <v>68</v>
      </c>
      <c r="AI21" s="3">
        <v>1</v>
      </c>
      <c r="AJ21" s="3" t="s">
        <v>68</v>
      </c>
      <c r="AK21" s="3">
        <v>1</v>
      </c>
      <c r="AL21" s="3" t="s">
        <v>68</v>
      </c>
      <c r="AM21" s="3" t="s">
        <v>68</v>
      </c>
      <c r="AN21" s="3" t="s">
        <v>68</v>
      </c>
      <c r="AO21" s="3" t="s">
        <v>68</v>
      </c>
      <c r="AP21" s="3">
        <v>1</v>
      </c>
      <c r="AQ21" s="3" t="s">
        <v>68</v>
      </c>
      <c r="AR21" s="3" t="s">
        <v>68</v>
      </c>
      <c r="AS21" s="3" t="s">
        <v>68</v>
      </c>
      <c r="AT21" s="3" t="s">
        <v>68</v>
      </c>
      <c r="AV21" s="61"/>
    </row>
    <row r="22" spans="2:48" ht="19.5" customHeight="1">
      <c r="B22" s="112">
        <v>215</v>
      </c>
      <c r="C22" s="116">
        <v>16</v>
      </c>
      <c r="E22" s="93" t="s">
        <v>111</v>
      </c>
      <c r="F22" s="94" t="s">
        <v>165</v>
      </c>
      <c r="G22" s="95" t="s">
        <v>160</v>
      </c>
      <c r="H22" s="94" t="s">
        <v>166</v>
      </c>
      <c r="I22" s="94" t="s">
        <v>148</v>
      </c>
      <c r="J22" s="96">
        <v>334</v>
      </c>
      <c r="K22" s="96">
        <v>5</v>
      </c>
      <c r="L22" s="96" t="s">
        <v>581</v>
      </c>
      <c r="M22" s="94" t="s">
        <v>582</v>
      </c>
      <c r="N22" s="138" t="s">
        <v>550</v>
      </c>
      <c r="O22" s="98" t="s">
        <v>552</v>
      </c>
      <c r="P22" s="99" t="s">
        <v>553</v>
      </c>
      <c r="Q22" s="100"/>
      <c r="R22" s="103">
        <v>0.99</v>
      </c>
      <c r="S22" s="103" t="s">
        <v>71</v>
      </c>
      <c r="T22" s="103" t="s">
        <v>94</v>
      </c>
      <c r="U22" s="104">
        <v>44971</v>
      </c>
      <c r="V22" s="105">
        <v>46066</v>
      </c>
      <c r="W22" s="106">
        <v>44971</v>
      </c>
      <c r="X22" s="107">
        <v>46095</v>
      </c>
      <c r="Y22" s="145">
        <f t="shared" si="0"/>
        <v>3</v>
      </c>
      <c r="Z22" s="109" t="s">
        <v>68</v>
      </c>
      <c r="AA22" s="110" t="s">
        <v>68</v>
      </c>
      <c r="AB22" s="111" t="s">
        <v>68</v>
      </c>
      <c r="AC22" s="112" t="s">
        <v>68</v>
      </c>
      <c r="AD22" s="112" t="s">
        <v>68</v>
      </c>
      <c r="AE22" s="112">
        <v>1</v>
      </c>
      <c r="AF22" s="112" t="s">
        <v>68</v>
      </c>
      <c r="AG22" s="112" t="s">
        <v>68</v>
      </c>
      <c r="AH22" s="112" t="s">
        <v>68</v>
      </c>
      <c r="AI22" s="112">
        <v>1</v>
      </c>
      <c r="AJ22" s="112" t="s">
        <v>68</v>
      </c>
      <c r="AK22" s="112">
        <v>1</v>
      </c>
      <c r="AL22" s="112" t="s">
        <v>68</v>
      </c>
      <c r="AM22" s="112" t="s">
        <v>68</v>
      </c>
      <c r="AN22" s="112" t="s">
        <v>68</v>
      </c>
      <c r="AO22" s="112" t="s">
        <v>68</v>
      </c>
      <c r="AP22" s="112">
        <v>1</v>
      </c>
      <c r="AQ22" s="112" t="s">
        <v>68</v>
      </c>
      <c r="AR22" s="112" t="s">
        <v>68</v>
      </c>
      <c r="AS22" s="112" t="s">
        <v>68</v>
      </c>
      <c r="AT22" s="112" t="s">
        <v>68</v>
      </c>
      <c r="AV22" s="141" t="s">
        <v>544</v>
      </c>
    </row>
    <row r="23" spans="2:48" ht="19.5" customHeight="1">
      <c r="B23" s="92">
        <v>274</v>
      </c>
      <c r="C23" s="117">
        <v>17</v>
      </c>
      <c r="E23" s="122" t="s">
        <v>111</v>
      </c>
      <c r="F23" s="123" t="s">
        <v>159</v>
      </c>
      <c r="G23" s="124" t="s">
        <v>160</v>
      </c>
      <c r="H23" s="123" t="s">
        <v>159</v>
      </c>
      <c r="I23" s="123" t="s">
        <v>161</v>
      </c>
      <c r="J23" s="125">
        <v>108</v>
      </c>
      <c r="K23" s="125">
        <v>5</v>
      </c>
      <c r="L23" s="125" t="s">
        <v>163</v>
      </c>
      <c r="M23" s="123" t="s">
        <v>164</v>
      </c>
      <c r="N23" s="126" t="s">
        <v>550</v>
      </c>
      <c r="O23" s="127" t="s">
        <v>560</v>
      </c>
      <c r="P23" s="128" t="s">
        <v>73</v>
      </c>
      <c r="Q23" s="140"/>
      <c r="R23" s="130">
        <v>0.65</v>
      </c>
      <c r="S23" s="130" t="s">
        <v>66</v>
      </c>
      <c r="T23" s="130" t="s">
        <v>67</v>
      </c>
      <c r="U23" s="131">
        <v>41208</v>
      </c>
      <c r="V23" s="132">
        <v>45224</v>
      </c>
      <c r="W23" s="133">
        <v>44495</v>
      </c>
      <c r="X23" s="134">
        <v>45225</v>
      </c>
      <c r="Y23" s="144">
        <f t="shared" si="0"/>
        <v>11</v>
      </c>
      <c r="Z23" s="139" t="s">
        <v>585</v>
      </c>
      <c r="AA23" s="139" t="s">
        <v>585</v>
      </c>
      <c r="AB23" s="136"/>
      <c r="AC23" s="92"/>
      <c r="AD23" s="92"/>
      <c r="AE23" s="92" t="s">
        <v>68</v>
      </c>
      <c r="AF23" s="92" t="s">
        <v>68</v>
      </c>
      <c r="AG23" s="92" t="s">
        <v>68</v>
      </c>
      <c r="AH23" s="92" t="s">
        <v>68</v>
      </c>
      <c r="AI23" s="92" t="s">
        <v>68</v>
      </c>
      <c r="AJ23" s="92">
        <v>1</v>
      </c>
      <c r="AK23" s="92" t="s">
        <v>68</v>
      </c>
      <c r="AL23" s="92" t="s">
        <v>68</v>
      </c>
      <c r="AM23" s="92" t="s">
        <v>68</v>
      </c>
      <c r="AN23" s="92" t="s">
        <v>68</v>
      </c>
      <c r="AO23" s="92">
        <v>1</v>
      </c>
      <c r="AP23" s="92" t="s">
        <v>68</v>
      </c>
      <c r="AQ23" s="92" t="s">
        <v>68</v>
      </c>
      <c r="AR23" s="92" t="s">
        <v>68</v>
      </c>
      <c r="AS23" s="92" t="s">
        <v>68</v>
      </c>
      <c r="AT23" s="92">
        <v>1</v>
      </c>
      <c r="AV23" s="137" t="s">
        <v>554</v>
      </c>
    </row>
    <row r="24" spans="2:48" ht="19.5" customHeight="1">
      <c r="B24" s="3">
        <v>275</v>
      </c>
      <c r="C24" s="60">
        <v>18</v>
      </c>
      <c r="E24" s="11" t="s">
        <v>111</v>
      </c>
      <c r="F24" s="13" t="s">
        <v>159</v>
      </c>
      <c r="G24" s="51" t="s">
        <v>160</v>
      </c>
      <c r="H24" s="13" t="s">
        <v>159</v>
      </c>
      <c r="I24" s="13" t="s">
        <v>161</v>
      </c>
      <c r="J24" s="119">
        <v>298</v>
      </c>
      <c r="K24" s="119">
        <v>5</v>
      </c>
      <c r="L24" s="119" t="s">
        <v>451</v>
      </c>
      <c r="M24" s="13" t="s">
        <v>452</v>
      </c>
      <c r="N24" s="120" t="s">
        <v>517</v>
      </c>
      <c r="O24" s="15" t="s">
        <v>393</v>
      </c>
      <c r="P24" s="121" t="s">
        <v>406</v>
      </c>
      <c r="Q24" s="14"/>
      <c r="R24" s="16">
        <v>1.99</v>
      </c>
      <c r="S24" s="16" t="s">
        <v>61</v>
      </c>
      <c r="T24" s="16" t="s">
        <v>62</v>
      </c>
      <c r="U24" s="79">
        <v>44257</v>
      </c>
      <c r="V24" s="80">
        <v>45352</v>
      </c>
      <c r="W24" s="81">
        <v>44256</v>
      </c>
      <c r="X24" s="82">
        <v>45383</v>
      </c>
      <c r="Y24" s="143">
        <f t="shared" si="0"/>
        <v>3</v>
      </c>
      <c r="Z24" s="54">
        <v>32800</v>
      </c>
      <c r="AA24" s="55">
        <v>17650</v>
      </c>
      <c r="AB24" s="12">
        <v>1</v>
      </c>
      <c r="AC24" s="3" t="s">
        <v>68</v>
      </c>
      <c r="AD24" s="3" t="s">
        <v>68</v>
      </c>
      <c r="AE24" s="3" t="s">
        <v>68</v>
      </c>
      <c r="AF24" s="3" t="s">
        <v>68</v>
      </c>
      <c r="AG24" s="3" t="s">
        <v>68</v>
      </c>
      <c r="AH24" s="3" t="s">
        <v>68</v>
      </c>
      <c r="AI24" s="3">
        <v>1</v>
      </c>
      <c r="AJ24" s="3" t="s">
        <v>68</v>
      </c>
      <c r="AK24" s="3" t="s">
        <v>68</v>
      </c>
      <c r="AL24" s="3">
        <v>1</v>
      </c>
      <c r="AM24" s="3" t="s">
        <v>68</v>
      </c>
      <c r="AN24" s="3" t="s">
        <v>68</v>
      </c>
      <c r="AO24" s="3" t="s">
        <v>68</v>
      </c>
      <c r="AP24" s="3" t="s">
        <v>68</v>
      </c>
      <c r="AQ24" s="3">
        <v>1</v>
      </c>
      <c r="AR24" s="3" t="s">
        <v>68</v>
      </c>
      <c r="AS24" s="3" t="s">
        <v>68</v>
      </c>
      <c r="AT24" s="3" t="s">
        <v>68</v>
      </c>
      <c r="AV24" s="61"/>
    </row>
    <row r="25" spans="2:48" ht="19.5" customHeight="1">
      <c r="B25" s="112">
        <v>276</v>
      </c>
      <c r="C25" s="116">
        <v>19</v>
      </c>
      <c r="E25" s="93" t="s">
        <v>111</v>
      </c>
      <c r="F25" s="94" t="s">
        <v>159</v>
      </c>
      <c r="G25" s="95" t="s">
        <v>160</v>
      </c>
      <c r="H25" s="94" t="s">
        <v>159</v>
      </c>
      <c r="I25" s="94" t="s">
        <v>161</v>
      </c>
      <c r="J25" s="96">
        <v>327</v>
      </c>
      <c r="K25" s="96">
        <v>3</v>
      </c>
      <c r="L25" s="96" t="s">
        <v>583</v>
      </c>
      <c r="M25" s="94" t="s">
        <v>584</v>
      </c>
      <c r="N25" s="138" t="s">
        <v>511</v>
      </c>
      <c r="O25" s="98" t="s">
        <v>512</v>
      </c>
      <c r="P25" s="99" t="s">
        <v>414</v>
      </c>
      <c r="Q25" s="100"/>
      <c r="R25" s="103">
        <v>1.99</v>
      </c>
      <c r="S25" s="103" t="s">
        <v>61</v>
      </c>
      <c r="T25" s="103" t="s">
        <v>62</v>
      </c>
      <c r="U25" s="104">
        <v>44988</v>
      </c>
      <c r="V25" s="105">
        <v>46083</v>
      </c>
      <c r="W25" s="106">
        <v>44988</v>
      </c>
      <c r="X25" s="107">
        <v>46115</v>
      </c>
      <c r="Y25" s="145">
        <f t="shared" si="0"/>
        <v>3</v>
      </c>
      <c r="Z25" s="109" t="s">
        <v>68</v>
      </c>
      <c r="AA25" s="110" t="s">
        <v>68</v>
      </c>
      <c r="AB25" s="111" t="s">
        <v>68</v>
      </c>
      <c r="AC25" s="112" t="s">
        <v>68</v>
      </c>
      <c r="AD25" s="112" t="s">
        <v>68</v>
      </c>
      <c r="AE25" s="112">
        <v>1</v>
      </c>
      <c r="AF25" s="112" t="s">
        <v>68</v>
      </c>
      <c r="AG25" s="112" t="s">
        <v>68</v>
      </c>
      <c r="AH25" s="112" t="s">
        <v>68</v>
      </c>
      <c r="AI25" s="112">
        <v>1</v>
      </c>
      <c r="AJ25" s="112" t="s">
        <v>68</v>
      </c>
      <c r="AK25" s="112" t="s">
        <v>68</v>
      </c>
      <c r="AL25" s="112">
        <v>1</v>
      </c>
      <c r="AM25" s="112" t="s">
        <v>68</v>
      </c>
      <c r="AN25" s="112" t="s">
        <v>68</v>
      </c>
      <c r="AO25" s="112" t="s">
        <v>68</v>
      </c>
      <c r="AP25" s="112" t="s">
        <v>68</v>
      </c>
      <c r="AQ25" s="112">
        <v>1</v>
      </c>
      <c r="AR25" s="112" t="s">
        <v>68</v>
      </c>
      <c r="AS25" s="112" t="s">
        <v>68</v>
      </c>
      <c r="AT25" s="112" t="s">
        <v>68</v>
      </c>
      <c r="AV25" s="141" t="s">
        <v>544</v>
      </c>
    </row>
    <row r="26" spans="2:48" ht="19.5" hidden="1" customHeight="1">
      <c r="B26" s="112">
        <v>201</v>
      </c>
      <c r="C26" s="116">
        <v>20</v>
      </c>
      <c r="E26" s="93" t="s">
        <v>111</v>
      </c>
      <c r="F26" s="94" t="s">
        <v>165</v>
      </c>
      <c r="G26" s="157" t="s">
        <v>415</v>
      </c>
      <c r="H26" s="156" t="s">
        <v>596</v>
      </c>
      <c r="I26" s="156" t="s">
        <v>454</v>
      </c>
      <c r="J26" s="96">
        <v>177</v>
      </c>
      <c r="K26" s="96">
        <v>4</v>
      </c>
      <c r="L26" s="96" t="s">
        <v>577</v>
      </c>
      <c r="M26" s="94" t="s">
        <v>578</v>
      </c>
      <c r="N26" s="138" t="s">
        <v>501</v>
      </c>
      <c r="O26" s="98" t="s">
        <v>559</v>
      </c>
      <c r="P26" s="99" t="s">
        <v>576</v>
      </c>
      <c r="Q26" s="100"/>
      <c r="R26" s="103">
        <v>0.65</v>
      </c>
      <c r="S26" s="103" t="s">
        <v>370</v>
      </c>
      <c r="T26" s="103" t="s">
        <v>104</v>
      </c>
      <c r="U26" s="104">
        <v>44902</v>
      </c>
      <c r="V26" s="105">
        <v>45632</v>
      </c>
      <c r="W26" s="106">
        <v>44902</v>
      </c>
      <c r="X26" s="107">
        <v>45664</v>
      </c>
      <c r="Y26" s="145">
        <f>IF(U26=0,"",DATEDIF(U26,V26+1,"y"))</f>
        <v>2</v>
      </c>
      <c r="Z26" s="109" t="s">
        <v>68</v>
      </c>
      <c r="AA26" s="110" t="s">
        <v>68</v>
      </c>
      <c r="AB26" s="111" t="s">
        <v>68</v>
      </c>
      <c r="AC26" s="112" t="s">
        <v>68</v>
      </c>
      <c r="AD26" s="112" t="s">
        <v>68</v>
      </c>
      <c r="AE26" s="112" t="s">
        <v>68</v>
      </c>
      <c r="AF26" s="112" t="s">
        <v>68</v>
      </c>
      <c r="AG26" s="112">
        <v>1</v>
      </c>
      <c r="AH26" s="112" t="s">
        <v>68</v>
      </c>
      <c r="AI26" s="112" t="s">
        <v>68</v>
      </c>
      <c r="AJ26" s="112">
        <v>1</v>
      </c>
      <c r="AK26" s="112" t="s">
        <v>68</v>
      </c>
      <c r="AL26" s="112" t="s">
        <v>68</v>
      </c>
      <c r="AM26" s="112" t="s">
        <v>68</v>
      </c>
      <c r="AN26" s="112" t="s">
        <v>68</v>
      </c>
      <c r="AO26" s="112">
        <v>1</v>
      </c>
      <c r="AP26" s="112" t="s">
        <v>68</v>
      </c>
      <c r="AQ26" s="112" t="s">
        <v>68</v>
      </c>
      <c r="AR26" s="112" t="s">
        <v>68</v>
      </c>
      <c r="AS26" s="112" t="s">
        <v>68</v>
      </c>
      <c r="AT26" s="112">
        <v>1</v>
      </c>
      <c r="AV26" s="141" t="s">
        <v>544</v>
      </c>
    </row>
    <row r="27" spans="2:48" ht="19.5" hidden="1" customHeight="1">
      <c r="B27" s="3">
        <v>189</v>
      </c>
      <c r="C27" s="60">
        <v>21</v>
      </c>
      <c r="E27" s="11" t="s">
        <v>111</v>
      </c>
      <c r="F27" s="13" t="s">
        <v>165</v>
      </c>
      <c r="G27" s="51" t="s">
        <v>415</v>
      </c>
      <c r="H27" s="13" t="s">
        <v>460</v>
      </c>
      <c r="I27" s="13" t="s">
        <v>461</v>
      </c>
      <c r="J27" s="119">
        <v>7</v>
      </c>
      <c r="K27" s="119">
        <v>4</v>
      </c>
      <c r="L27" s="119" t="s">
        <v>462</v>
      </c>
      <c r="M27" s="13" t="s">
        <v>463</v>
      </c>
      <c r="N27" s="120" t="s">
        <v>59</v>
      </c>
      <c r="O27" s="15" t="s">
        <v>547</v>
      </c>
      <c r="P27" s="121" t="s">
        <v>292</v>
      </c>
      <c r="Q27" s="14"/>
      <c r="R27" s="16">
        <v>1.79</v>
      </c>
      <c r="S27" s="16" t="s">
        <v>258</v>
      </c>
      <c r="T27" s="16" t="s">
        <v>259</v>
      </c>
      <c r="U27" s="79">
        <v>41178</v>
      </c>
      <c r="V27" s="80">
        <v>45194</v>
      </c>
      <c r="W27" s="146">
        <v>44858</v>
      </c>
      <c r="X27" s="147">
        <v>45223</v>
      </c>
      <c r="Y27" s="143">
        <f t="shared" ref="Y27:Y36" si="1">IF(U27=0,"",DATEDIF(U27,V27+1,"y"))</f>
        <v>11</v>
      </c>
      <c r="Z27" s="54">
        <v>12300</v>
      </c>
      <c r="AA27" s="55">
        <v>12850</v>
      </c>
      <c r="AB27" s="12" t="s">
        <v>68</v>
      </c>
      <c r="AC27" s="3">
        <v>1</v>
      </c>
      <c r="AD27" s="3" t="s">
        <v>68</v>
      </c>
      <c r="AE27" s="3" t="s">
        <v>68</v>
      </c>
      <c r="AF27" s="3" t="s">
        <v>68</v>
      </c>
      <c r="AG27" s="3" t="s">
        <v>68</v>
      </c>
      <c r="AH27" s="3">
        <v>1</v>
      </c>
      <c r="AI27" s="3" t="s">
        <v>68</v>
      </c>
      <c r="AJ27" s="3" t="s">
        <v>68</v>
      </c>
      <c r="AK27" s="3" t="s">
        <v>68</v>
      </c>
      <c r="AL27" s="3">
        <v>1</v>
      </c>
      <c r="AM27" s="3" t="s">
        <v>68</v>
      </c>
      <c r="AN27" s="3" t="s">
        <v>68</v>
      </c>
      <c r="AO27" s="3" t="s">
        <v>68</v>
      </c>
      <c r="AP27" s="3" t="s">
        <v>68</v>
      </c>
      <c r="AQ27" s="3">
        <v>1</v>
      </c>
      <c r="AR27" s="3" t="s">
        <v>68</v>
      </c>
      <c r="AS27" s="3" t="s">
        <v>68</v>
      </c>
      <c r="AT27" s="3" t="s">
        <v>68</v>
      </c>
      <c r="AV27" s="61"/>
    </row>
    <row r="28" spans="2:48" ht="19.5" hidden="1" customHeight="1">
      <c r="B28" s="3">
        <v>190</v>
      </c>
      <c r="C28" s="60">
        <v>22</v>
      </c>
      <c r="E28" s="11" t="s">
        <v>111</v>
      </c>
      <c r="F28" s="13" t="s">
        <v>165</v>
      </c>
      <c r="G28" s="51" t="s">
        <v>415</v>
      </c>
      <c r="H28" s="13" t="s">
        <v>464</v>
      </c>
      <c r="I28" s="13" t="s">
        <v>446</v>
      </c>
      <c r="J28" s="119">
        <v>10</v>
      </c>
      <c r="K28" s="119">
        <v>4</v>
      </c>
      <c r="L28" s="119" t="s">
        <v>465</v>
      </c>
      <c r="M28" s="13" t="s">
        <v>466</v>
      </c>
      <c r="N28" s="120" t="s">
        <v>517</v>
      </c>
      <c r="O28" s="15" t="s">
        <v>547</v>
      </c>
      <c r="P28" s="121" t="s">
        <v>292</v>
      </c>
      <c r="Q28" s="14"/>
      <c r="R28" s="16">
        <v>1.79</v>
      </c>
      <c r="S28" s="16" t="s">
        <v>258</v>
      </c>
      <c r="T28" s="16" t="s">
        <v>259</v>
      </c>
      <c r="U28" s="79">
        <v>41547</v>
      </c>
      <c r="V28" s="80">
        <v>45198</v>
      </c>
      <c r="W28" s="146">
        <v>44861</v>
      </c>
      <c r="X28" s="147">
        <v>45226</v>
      </c>
      <c r="Y28" s="143">
        <f t="shared" si="1"/>
        <v>10</v>
      </c>
      <c r="Z28" s="54">
        <v>12300</v>
      </c>
      <c r="AA28" s="55">
        <v>12850</v>
      </c>
      <c r="AB28" s="12" t="s">
        <v>68</v>
      </c>
      <c r="AC28" s="3">
        <v>1</v>
      </c>
      <c r="AD28" s="3" t="s">
        <v>68</v>
      </c>
      <c r="AE28" s="3" t="s">
        <v>68</v>
      </c>
      <c r="AF28" s="3" t="s">
        <v>68</v>
      </c>
      <c r="AG28" s="3" t="s">
        <v>68</v>
      </c>
      <c r="AH28" s="3">
        <v>1</v>
      </c>
      <c r="AI28" s="3" t="s">
        <v>68</v>
      </c>
      <c r="AJ28" s="3" t="s">
        <v>68</v>
      </c>
      <c r="AK28" s="3" t="s">
        <v>68</v>
      </c>
      <c r="AL28" s="3">
        <v>1</v>
      </c>
      <c r="AM28" s="3" t="s">
        <v>68</v>
      </c>
      <c r="AN28" s="3" t="s">
        <v>68</v>
      </c>
      <c r="AO28" s="3" t="s">
        <v>68</v>
      </c>
      <c r="AP28" s="3" t="s">
        <v>68</v>
      </c>
      <c r="AQ28" s="3">
        <v>1</v>
      </c>
      <c r="AR28" s="3" t="s">
        <v>68</v>
      </c>
      <c r="AS28" s="3" t="s">
        <v>68</v>
      </c>
      <c r="AT28" s="3" t="s">
        <v>68</v>
      </c>
      <c r="AV28" s="61"/>
    </row>
    <row r="29" spans="2:48" ht="19.5" hidden="1" customHeight="1">
      <c r="B29" s="3">
        <v>194</v>
      </c>
      <c r="C29" s="60">
        <v>23</v>
      </c>
      <c r="E29" s="11" t="s">
        <v>111</v>
      </c>
      <c r="F29" s="13" t="s">
        <v>165</v>
      </c>
      <c r="G29" s="51" t="s">
        <v>415</v>
      </c>
      <c r="H29" s="13" t="s">
        <v>455</v>
      </c>
      <c r="I29" s="13" t="s">
        <v>436</v>
      </c>
      <c r="J29" s="119">
        <v>158</v>
      </c>
      <c r="K29" s="119">
        <v>5</v>
      </c>
      <c r="L29" s="119" t="s">
        <v>437</v>
      </c>
      <c r="M29" s="13" t="s">
        <v>438</v>
      </c>
      <c r="N29" s="120" t="s">
        <v>489</v>
      </c>
      <c r="O29" s="15" t="s">
        <v>369</v>
      </c>
      <c r="P29" s="121" t="s">
        <v>65</v>
      </c>
      <c r="Q29" s="14"/>
      <c r="R29" s="16">
        <v>0.65</v>
      </c>
      <c r="S29" s="16" t="s">
        <v>66</v>
      </c>
      <c r="T29" s="16" t="s">
        <v>67</v>
      </c>
      <c r="U29" s="79">
        <v>43840</v>
      </c>
      <c r="V29" s="80">
        <v>45666</v>
      </c>
      <c r="W29" s="146">
        <v>44967</v>
      </c>
      <c r="X29" s="147">
        <v>45698</v>
      </c>
      <c r="Y29" s="143">
        <f t="shared" si="1"/>
        <v>5</v>
      </c>
      <c r="Z29" s="54" t="s">
        <v>68</v>
      </c>
      <c r="AA29" s="55" t="s">
        <v>68</v>
      </c>
      <c r="AB29" s="12" t="s">
        <v>68</v>
      </c>
      <c r="AC29" s="3" t="s">
        <v>68</v>
      </c>
      <c r="AD29" s="3" t="s">
        <v>68</v>
      </c>
      <c r="AE29" s="3" t="s">
        <v>68</v>
      </c>
      <c r="AF29" s="3" t="s">
        <v>68</v>
      </c>
      <c r="AG29" s="3">
        <v>1</v>
      </c>
      <c r="AH29" s="3" t="s">
        <v>68</v>
      </c>
      <c r="AI29" s="3" t="s">
        <v>68</v>
      </c>
      <c r="AJ29" s="3">
        <v>1</v>
      </c>
      <c r="AK29" s="3" t="s">
        <v>68</v>
      </c>
      <c r="AL29" s="3" t="s">
        <v>68</v>
      </c>
      <c r="AM29" s="3" t="s">
        <v>68</v>
      </c>
      <c r="AN29" s="3" t="s">
        <v>68</v>
      </c>
      <c r="AO29" s="3">
        <v>1</v>
      </c>
      <c r="AP29" s="3" t="s">
        <v>68</v>
      </c>
      <c r="AQ29" s="3" t="s">
        <v>68</v>
      </c>
      <c r="AR29" s="3" t="s">
        <v>68</v>
      </c>
      <c r="AS29" s="3" t="s">
        <v>68</v>
      </c>
      <c r="AT29" s="3">
        <v>1</v>
      </c>
      <c r="AV29" s="61"/>
    </row>
    <row r="30" spans="2:48" ht="19.5" hidden="1" customHeight="1">
      <c r="B30" s="3">
        <v>202</v>
      </c>
      <c r="C30" s="60">
        <v>24</v>
      </c>
      <c r="E30" s="11" t="s">
        <v>111</v>
      </c>
      <c r="F30" s="13" t="s">
        <v>165</v>
      </c>
      <c r="G30" s="51" t="s">
        <v>415</v>
      </c>
      <c r="H30" s="13" t="s">
        <v>453</v>
      </c>
      <c r="I30" s="13" t="s">
        <v>454</v>
      </c>
      <c r="J30" s="119">
        <v>183</v>
      </c>
      <c r="K30" s="119">
        <v>3</v>
      </c>
      <c r="L30" s="119" t="s">
        <v>458</v>
      </c>
      <c r="M30" s="13" t="s">
        <v>459</v>
      </c>
      <c r="N30" s="120" t="s">
        <v>511</v>
      </c>
      <c r="O30" s="15" t="s">
        <v>512</v>
      </c>
      <c r="P30" s="121" t="s">
        <v>77</v>
      </c>
      <c r="Q30" s="14"/>
      <c r="R30" s="16">
        <v>1.99</v>
      </c>
      <c r="S30" s="16" t="s">
        <v>71</v>
      </c>
      <c r="T30" s="16" t="s">
        <v>62</v>
      </c>
      <c r="U30" s="79">
        <v>40975</v>
      </c>
      <c r="V30" s="80">
        <v>45722</v>
      </c>
      <c r="W30" s="146">
        <v>45023</v>
      </c>
      <c r="X30" s="147">
        <v>45754</v>
      </c>
      <c r="Y30" s="143">
        <f t="shared" si="1"/>
        <v>13</v>
      </c>
      <c r="Z30" s="54" t="s">
        <v>68</v>
      </c>
      <c r="AA30" s="55" t="s">
        <v>68</v>
      </c>
      <c r="AB30" s="12" t="s">
        <v>68</v>
      </c>
      <c r="AC30" s="3" t="s">
        <v>68</v>
      </c>
      <c r="AD30" s="3" t="s">
        <v>68</v>
      </c>
      <c r="AE30" s="3">
        <v>1</v>
      </c>
      <c r="AF30" s="3" t="s">
        <v>68</v>
      </c>
      <c r="AG30" s="3" t="s">
        <v>68</v>
      </c>
      <c r="AH30" s="3" t="s">
        <v>68</v>
      </c>
      <c r="AI30" s="3">
        <v>1</v>
      </c>
      <c r="AJ30" s="3" t="s">
        <v>68</v>
      </c>
      <c r="AK30" s="3" t="s">
        <v>68</v>
      </c>
      <c r="AL30" s="3">
        <v>1</v>
      </c>
      <c r="AM30" s="3" t="s">
        <v>68</v>
      </c>
      <c r="AN30" s="3" t="s">
        <v>68</v>
      </c>
      <c r="AO30" s="3" t="s">
        <v>68</v>
      </c>
      <c r="AP30" s="3" t="s">
        <v>68</v>
      </c>
      <c r="AQ30" s="3">
        <v>1</v>
      </c>
      <c r="AR30" s="3" t="s">
        <v>68</v>
      </c>
      <c r="AS30" s="3" t="s">
        <v>68</v>
      </c>
      <c r="AT30" s="3" t="s">
        <v>68</v>
      </c>
      <c r="AV30" s="61"/>
    </row>
    <row r="31" spans="2:48" ht="19.5" hidden="1" customHeight="1">
      <c r="B31" s="3">
        <v>203</v>
      </c>
      <c r="C31" s="60">
        <v>25</v>
      </c>
      <c r="E31" s="11" t="s">
        <v>111</v>
      </c>
      <c r="F31" s="13" t="s">
        <v>165</v>
      </c>
      <c r="G31" s="51" t="s">
        <v>415</v>
      </c>
      <c r="H31" s="13" t="s">
        <v>166</v>
      </c>
      <c r="I31" s="13" t="s">
        <v>446</v>
      </c>
      <c r="J31" s="119">
        <v>199</v>
      </c>
      <c r="K31" s="119">
        <v>3</v>
      </c>
      <c r="L31" s="119" t="s">
        <v>447</v>
      </c>
      <c r="M31" s="13" t="s">
        <v>448</v>
      </c>
      <c r="N31" s="120" t="s">
        <v>511</v>
      </c>
      <c r="O31" s="15" t="s">
        <v>512</v>
      </c>
      <c r="P31" s="121" t="s">
        <v>144</v>
      </c>
      <c r="Q31" s="14"/>
      <c r="R31" s="16">
        <v>1.99</v>
      </c>
      <c r="S31" s="16" t="s">
        <v>71</v>
      </c>
      <c r="T31" s="16" t="s">
        <v>62</v>
      </c>
      <c r="U31" s="79">
        <v>41324</v>
      </c>
      <c r="V31" s="80">
        <v>45340</v>
      </c>
      <c r="W31" s="81">
        <v>44639</v>
      </c>
      <c r="X31" s="82">
        <v>45370</v>
      </c>
      <c r="Y31" s="143">
        <f t="shared" si="1"/>
        <v>11</v>
      </c>
      <c r="Z31" s="54">
        <v>24600</v>
      </c>
      <c r="AA31" s="55">
        <v>17650</v>
      </c>
      <c r="AB31" s="12">
        <v>1</v>
      </c>
      <c r="AC31" s="3" t="s">
        <v>68</v>
      </c>
      <c r="AD31" s="3" t="s">
        <v>68</v>
      </c>
      <c r="AE31" s="3" t="s">
        <v>68</v>
      </c>
      <c r="AF31" s="3" t="s">
        <v>68</v>
      </c>
      <c r="AG31" s="3" t="s">
        <v>68</v>
      </c>
      <c r="AH31" s="3" t="s">
        <v>68</v>
      </c>
      <c r="AI31" s="3">
        <v>1</v>
      </c>
      <c r="AJ31" s="3" t="s">
        <v>68</v>
      </c>
      <c r="AK31" s="3" t="s">
        <v>68</v>
      </c>
      <c r="AL31" s="3">
        <v>1</v>
      </c>
      <c r="AM31" s="3" t="s">
        <v>68</v>
      </c>
      <c r="AN31" s="3" t="s">
        <v>68</v>
      </c>
      <c r="AO31" s="3" t="s">
        <v>68</v>
      </c>
      <c r="AP31" s="3" t="s">
        <v>68</v>
      </c>
      <c r="AQ31" s="3">
        <v>1</v>
      </c>
      <c r="AR31" s="3" t="s">
        <v>68</v>
      </c>
      <c r="AS31" s="3" t="s">
        <v>68</v>
      </c>
      <c r="AT31" s="3" t="s">
        <v>68</v>
      </c>
      <c r="AV31" s="61"/>
    </row>
    <row r="32" spans="2:48" ht="19.5" hidden="1" customHeight="1">
      <c r="B32" s="3">
        <v>205</v>
      </c>
      <c r="C32" s="60">
        <v>26</v>
      </c>
      <c r="E32" s="11" t="s">
        <v>111</v>
      </c>
      <c r="F32" s="13" t="s">
        <v>165</v>
      </c>
      <c r="G32" s="51" t="s">
        <v>415</v>
      </c>
      <c r="H32" s="13" t="s">
        <v>467</v>
      </c>
      <c r="I32" s="13" t="s">
        <v>468</v>
      </c>
      <c r="J32" s="119">
        <v>231</v>
      </c>
      <c r="K32" s="119">
        <v>3</v>
      </c>
      <c r="L32" s="119" t="s">
        <v>469</v>
      </c>
      <c r="M32" s="13" t="s">
        <v>470</v>
      </c>
      <c r="N32" s="120" t="s">
        <v>517</v>
      </c>
      <c r="O32" s="15" t="s">
        <v>372</v>
      </c>
      <c r="P32" s="121" t="s">
        <v>60</v>
      </c>
      <c r="Q32" s="14"/>
      <c r="R32" s="16">
        <v>1.99</v>
      </c>
      <c r="S32" s="16" t="s">
        <v>71</v>
      </c>
      <c r="T32" s="16" t="s">
        <v>62</v>
      </c>
      <c r="U32" s="79">
        <v>42080</v>
      </c>
      <c r="V32" s="80">
        <v>45367</v>
      </c>
      <c r="W32" s="81">
        <v>44637</v>
      </c>
      <c r="X32" s="82">
        <v>45368</v>
      </c>
      <c r="Y32" s="143">
        <f t="shared" si="1"/>
        <v>9</v>
      </c>
      <c r="Z32" s="54">
        <v>24600</v>
      </c>
      <c r="AA32" s="55">
        <v>17650</v>
      </c>
      <c r="AB32" s="12">
        <v>1</v>
      </c>
      <c r="AC32" s="3" t="s">
        <v>68</v>
      </c>
      <c r="AD32" s="3" t="s">
        <v>68</v>
      </c>
      <c r="AE32" s="3" t="s">
        <v>68</v>
      </c>
      <c r="AF32" s="3" t="s">
        <v>68</v>
      </c>
      <c r="AG32" s="3" t="s">
        <v>68</v>
      </c>
      <c r="AH32" s="3" t="s">
        <v>68</v>
      </c>
      <c r="AI32" s="3">
        <v>1</v>
      </c>
      <c r="AJ32" s="3" t="s">
        <v>68</v>
      </c>
      <c r="AK32" s="3" t="s">
        <v>68</v>
      </c>
      <c r="AL32" s="3">
        <v>1</v>
      </c>
      <c r="AM32" s="3" t="s">
        <v>68</v>
      </c>
      <c r="AN32" s="3" t="s">
        <v>68</v>
      </c>
      <c r="AO32" s="3" t="s">
        <v>68</v>
      </c>
      <c r="AP32" s="3" t="s">
        <v>68</v>
      </c>
      <c r="AQ32" s="3">
        <v>1</v>
      </c>
      <c r="AR32" s="3" t="s">
        <v>68</v>
      </c>
      <c r="AS32" s="3" t="s">
        <v>68</v>
      </c>
      <c r="AT32" s="3" t="s">
        <v>68</v>
      </c>
      <c r="AV32" s="61"/>
    </row>
    <row r="33" spans="2:48" ht="19.5" hidden="1" customHeight="1">
      <c r="B33" s="3">
        <v>206</v>
      </c>
      <c r="C33" s="60">
        <v>27</v>
      </c>
      <c r="E33" s="11" t="s">
        <v>111</v>
      </c>
      <c r="F33" s="13" t="s">
        <v>165</v>
      </c>
      <c r="G33" s="51" t="s">
        <v>415</v>
      </c>
      <c r="H33" s="13" t="s">
        <v>579</v>
      </c>
      <c r="I33" s="13" t="s">
        <v>580</v>
      </c>
      <c r="J33" s="119">
        <v>232</v>
      </c>
      <c r="K33" s="119">
        <v>3</v>
      </c>
      <c r="L33" s="119" t="s">
        <v>449</v>
      </c>
      <c r="M33" s="13" t="s">
        <v>450</v>
      </c>
      <c r="N33" s="120" t="s">
        <v>517</v>
      </c>
      <c r="O33" s="15" t="s">
        <v>372</v>
      </c>
      <c r="P33" s="121" t="s">
        <v>60</v>
      </c>
      <c r="Q33" s="14"/>
      <c r="R33" s="16">
        <v>1.99</v>
      </c>
      <c r="S33" s="16" t="s">
        <v>71</v>
      </c>
      <c r="T33" s="16" t="s">
        <v>62</v>
      </c>
      <c r="U33" s="79">
        <v>42080</v>
      </c>
      <c r="V33" s="80">
        <v>45367</v>
      </c>
      <c r="W33" s="81">
        <v>44637</v>
      </c>
      <c r="X33" s="82">
        <v>45368</v>
      </c>
      <c r="Y33" s="143">
        <f t="shared" si="1"/>
        <v>9</v>
      </c>
      <c r="Z33" s="54">
        <v>24600</v>
      </c>
      <c r="AA33" s="55">
        <v>17650</v>
      </c>
      <c r="AB33" s="12">
        <v>1</v>
      </c>
      <c r="AC33" s="3" t="s">
        <v>68</v>
      </c>
      <c r="AD33" s="3" t="s">
        <v>68</v>
      </c>
      <c r="AE33" s="3" t="s">
        <v>68</v>
      </c>
      <c r="AF33" s="3" t="s">
        <v>68</v>
      </c>
      <c r="AG33" s="3" t="s">
        <v>68</v>
      </c>
      <c r="AH33" s="3" t="s">
        <v>68</v>
      </c>
      <c r="AI33" s="3">
        <v>1</v>
      </c>
      <c r="AJ33" s="3" t="s">
        <v>68</v>
      </c>
      <c r="AK33" s="3" t="s">
        <v>68</v>
      </c>
      <c r="AL33" s="3">
        <v>1</v>
      </c>
      <c r="AM33" s="3" t="s">
        <v>68</v>
      </c>
      <c r="AN33" s="3" t="s">
        <v>68</v>
      </c>
      <c r="AO33" s="3" t="s">
        <v>68</v>
      </c>
      <c r="AP33" s="3" t="s">
        <v>68</v>
      </c>
      <c r="AQ33" s="3">
        <v>1</v>
      </c>
      <c r="AR33" s="3" t="s">
        <v>68</v>
      </c>
      <c r="AS33" s="3" t="s">
        <v>68</v>
      </c>
      <c r="AT33" s="3" t="s">
        <v>68</v>
      </c>
      <c r="AV33" s="61"/>
    </row>
    <row r="34" spans="2:48" ht="19.5" hidden="1" customHeight="1">
      <c r="B34" s="3">
        <v>209</v>
      </c>
      <c r="C34" s="60">
        <v>28</v>
      </c>
      <c r="E34" s="11" t="s">
        <v>111</v>
      </c>
      <c r="F34" s="13" t="s">
        <v>165</v>
      </c>
      <c r="G34" s="51" t="s">
        <v>415</v>
      </c>
      <c r="H34" s="13" t="s">
        <v>460</v>
      </c>
      <c r="I34" s="13" t="s">
        <v>461</v>
      </c>
      <c r="J34" s="119">
        <v>250</v>
      </c>
      <c r="K34" s="119">
        <v>3</v>
      </c>
      <c r="L34" s="119" t="s">
        <v>471</v>
      </c>
      <c r="M34" s="13" t="s">
        <v>472</v>
      </c>
      <c r="N34" s="120" t="s">
        <v>524</v>
      </c>
      <c r="O34" s="15" t="s">
        <v>240</v>
      </c>
      <c r="P34" s="121" t="s">
        <v>241</v>
      </c>
      <c r="Q34" s="14"/>
      <c r="R34" s="16">
        <v>1.79</v>
      </c>
      <c r="S34" s="16" t="s">
        <v>71</v>
      </c>
      <c r="T34" s="16" t="s">
        <v>62</v>
      </c>
      <c r="U34" s="79">
        <v>42809</v>
      </c>
      <c r="V34" s="80">
        <v>45365</v>
      </c>
      <c r="W34" s="81">
        <v>44666</v>
      </c>
      <c r="X34" s="82">
        <v>45397</v>
      </c>
      <c r="Y34" s="143">
        <f t="shared" si="1"/>
        <v>7</v>
      </c>
      <c r="Z34" s="54">
        <v>24600</v>
      </c>
      <c r="AA34" s="55">
        <v>17650</v>
      </c>
      <c r="AB34" s="3">
        <v>1</v>
      </c>
      <c r="AC34" s="3" t="s">
        <v>68</v>
      </c>
      <c r="AD34" s="3" t="s">
        <v>68</v>
      </c>
      <c r="AE34" s="3" t="s">
        <v>68</v>
      </c>
      <c r="AF34" s="3" t="s">
        <v>68</v>
      </c>
      <c r="AG34" s="3" t="s">
        <v>68</v>
      </c>
      <c r="AH34" s="3" t="s">
        <v>68</v>
      </c>
      <c r="AI34" s="3">
        <v>1</v>
      </c>
      <c r="AJ34" s="3" t="s">
        <v>68</v>
      </c>
      <c r="AK34" s="3" t="s">
        <v>68</v>
      </c>
      <c r="AL34" s="3">
        <v>1</v>
      </c>
      <c r="AM34" s="3" t="s">
        <v>68</v>
      </c>
      <c r="AN34" s="3" t="s">
        <v>68</v>
      </c>
      <c r="AO34" s="3" t="s">
        <v>68</v>
      </c>
      <c r="AP34" s="3" t="s">
        <v>68</v>
      </c>
      <c r="AQ34" s="3">
        <v>1</v>
      </c>
      <c r="AR34" s="3" t="s">
        <v>68</v>
      </c>
      <c r="AS34" s="3" t="s">
        <v>68</v>
      </c>
      <c r="AT34" s="3" t="s">
        <v>68</v>
      </c>
      <c r="AV34" s="61"/>
    </row>
    <row r="35" spans="2:48" ht="19.5" hidden="1" customHeight="1">
      <c r="B35" s="3">
        <v>210</v>
      </c>
      <c r="C35" s="60">
        <v>29</v>
      </c>
      <c r="E35" s="11" t="s">
        <v>111</v>
      </c>
      <c r="F35" s="13" t="s">
        <v>165</v>
      </c>
      <c r="G35" s="51" t="s">
        <v>415</v>
      </c>
      <c r="H35" s="13" t="s">
        <v>473</v>
      </c>
      <c r="I35" s="13" t="s">
        <v>474</v>
      </c>
      <c r="J35" s="119">
        <v>282</v>
      </c>
      <c r="K35" s="119">
        <v>3</v>
      </c>
      <c r="L35" s="119" t="s">
        <v>475</v>
      </c>
      <c r="M35" s="13" t="s">
        <v>476</v>
      </c>
      <c r="N35" s="120" t="s">
        <v>517</v>
      </c>
      <c r="O35" s="15" t="s">
        <v>372</v>
      </c>
      <c r="P35" s="121" t="s">
        <v>60</v>
      </c>
      <c r="Q35" s="14"/>
      <c r="R35" s="16">
        <v>1.99</v>
      </c>
      <c r="S35" s="16" t="s">
        <v>61</v>
      </c>
      <c r="T35" s="16" t="s">
        <v>62</v>
      </c>
      <c r="U35" s="79">
        <v>43431</v>
      </c>
      <c r="V35" s="80">
        <v>45256</v>
      </c>
      <c r="W35" s="81">
        <v>44557</v>
      </c>
      <c r="X35" s="82">
        <v>45287</v>
      </c>
      <c r="Y35" s="143">
        <f t="shared" si="1"/>
        <v>5</v>
      </c>
      <c r="Z35" s="54">
        <v>32800</v>
      </c>
      <c r="AA35" s="55">
        <v>17650</v>
      </c>
      <c r="AB35" s="12">
        <v>1</v>
      </c>
      <c r="AC35" s="3" t="s">
        <v>68</v>
      </c>
      <c r="AD35" s="3" t="s">
        <v>68</v>
      </c>
      <c r="AE35" s="3" t="s">
        <v>68</v>
      </c>
      <c r="AF35" s="3" t="s">
        <v>68</v>
      </c>
      <c r="AG35" s="3" t="s">
        <v>68</v>
      </c>
      <c r="AH35" s="3" t="s">
        <v>68</v>
      </c>
      <c r="AI35" s="3">
        <v>1</v>
      </c>
      <c r="AJ35" s="3" t="s">
        <v>68</v>
      </c>
      <c r="AK35" s="3" t="s">
        <v>68</v>
      </c>
      <c r="AL35" s="3">
        <v>1</v>
      </c>
      <c r="AM35" s="3" t="s">
        <v>68</v>
      </c>
      <c r="AN35" s="3" t="s">
        <v>68</v>
      </c>
      <c r="AO35" s="3" t="s">
        <v>68</v>
      </c>
      <c r="AP35" s="3" t="s">
        <v>68</v>
      </c>
      <c r="AQ35" s="3">
        <v>1</v>
      </c>
      <c r="AR35" s="3" t="s">
        <v>68</v>
      </c>
      <c r="AS35" s="3" t="s">
        <v>68</v>
      </c>
      <c r="AT35" s="3" t="s">
        <v>68</v>
      </c>
      <c r="AV35" s="61"/>
    </row>
    <row r="36" spans="2:48" ht="19.5" hidden="1" customHeight="1">
      <c r="B36" s="3">
        <v>212</v>
      </c>
      <c r="C36" s="60">
        <v>30</v>
      </c>
      <c r="E36" s="11" t="s">
        <v>111</v>
      </c>
      <c r="F36" s="13" t="s">
        <v>165</v>
      </c>
      <c r="G36" s="51" t="s">
        <v>415</v>
      </c>
      <c r="H36" s="13" t="s">
        <v>455</v>
      </c>
      <c r="I36" s="13" t="s">
        <v>436</v>
      </c>
      <c r="J36" s="119">
        <v>306</v>
      </c>
      <c r="K36" s="119">
        <v>3</v>
      </c>
      <c r="L36" s="119" t="s">
        <v>456</v>
      </c>
      <c r="M36" s="13" t="s">
        <v>457</v>
      </c>
      <c r="N36" s="120" t="s">
        <v>524</v>
      </c>
      <c r="O36" s="15" t="s">
        <v>240</v>
      </c>
      <c r="P36" s="121" t="s">
        <v>399</v>
      </c>
      <c r="Q36" s="14"/>
      <c r="R36" s="16">
        <v>1.79</v>
      </c>
      <c r="S36" s="16" t="s">
        <v>71</v>
      </c>
      <c r="T36" s="16" t="s">
        <v>62</v>
      </c>
      <c r="U36" s="79">
        <v>44270</v>
      </c>
      <c r="V36" s="80">
        <v>45365</v>
      </c>
      <c r="W36" s="81">
        <v>44270</v>
      </c>
      <c r="X36" s="82">
        <v>45397</v>
      </c>
      <c r="Y36" s="143">
        <f t="shared" si="1"/>
        <v>3</v>
      </c>
      <c r="Z36" s="54">
        <v>24600</v>
      </c>
      <c r="AA36" s="55">
        <v>17650</v>
      </c>
      <c r="AB36" s="12">
        <v>1</v>
      </c>
      <c r="AC36" s="3" t="s">
        <v>68</v>
      </c>
      <c r="AD36" s="3" t="s">
        <v>68</v>
      </c>
      <c r="AE36" s="3" t="s">
        <v>68</v>
      </c>
      <c r="AF36" s="3" t="s">
        <v>68</v>
      </c>
      <c r="AG36" s="3" t="s">
        <v>68</v>
      </c>
      <c r="AH36" s="3" t="s">
        <v>68</v>
      </c>
      <c r="AI36" s="3">
        <v>1</v>
      </c>
      <c r="AJ36" s="3" t="s">
        <v>68</v>
      </c>
      <c r="AK36" s="3" t="s">
        <v>68</v>
      </c>
      <c r="AL36" s="3">
        <v>1</v>
      </c>
      <c r="AM36" s="3" t="s">
        <v>68</v>
      </c>
      <c r="AN36" s="3" t="s">
        <v>68</v>
      </c>
      <c r="AO36" s="3" t="s">
        <v>68</v>
      </c>
      <c r="AP36" s="3" t="s">
        <v>68</v>
      </c>
      <c r="AQ36" s="3">
        <v>1</v>
      </c>
      <c r="AR36" s="3" t="s">
        <v>68</v>
      </c>
      <c r="AS36" s="3" t="s">
        <v>68</v>
      </c>
      <c r="AT36" s="3" t="s">
        <v>68</v>
      </c>
      <c r="AV36" s="61"/>
    </row>
    <row r="37" spans="2:48" ht="19.5" customHeight="1">
      <c r="B37" s="3"/>
      <c r="C37" s="60"/>
      <c r="E37" s="11"/>
      <c r="F37" s="13"/>
      <c r="G37" s="51"/>
      <c r="H37" s="13"/>
      <c r="I37" s="13"/>
      <c r="J37" s="13"/>
      <c r="K37" s="13"/>
      <c r="L37" s="13"/>
      <c r="M37" s="13"/>
      <c r="N37" s="14"/>
      <c r="O37" s="15"/>
      <c r="P37" s="15"/>
      <c r="Q37" s="14"/>
      <c r="R37" s="16"/>
      <c r="S37" s="16"/>
      <c r="T37" s="16"/>
      <c r="U37" s="17"/>
      <c r="V37" s="22"/>
      <c r="W37" s="23"/>
      <c r="X37" s="24"/>
      <c r="Y37" s="67" t="str">
        <f t="shared" si="0"/>
        <v/>
      </c>
      <c r="Z37" s="54"/>
      <c r="AA37" s="55"/>
      <c r="AB37" s="12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V37" s="63"/>
    </row>
    <row r="38" spans="2:48" ht="19.5" customHeight="1">
      <c r="C38" s="29"/>
    </row>
    <row r="39" spans="2:48" ht="19.5" customHeight="1">
      <c r="J39" s="18"/>
      <c r="K39" s="18"/>
      <c r="O39" s="19">
        <f>SUBTOTAL(103,O7:O37)</f>
        <v>19</v>
      </c>
      <c r="V39" s="20"/>
      <c r="X39" s="57" t="s">
        <v>32</v>
      </c>
      <c r="Y39" s="57"/>
      <c r="Z39" s="56">
        <f t="shared" ref="Z39:AT39" si="2">SUBTOTAL(109,Z7:Z38)</f>
        <v>106600</v>
      </c>
      <c r="AA39" s="56">
        <f t="shared" si="2"/>
        <v>70600</v>
      </c>
      <c r="AB39" s="21">
        <f t="shared" si="2"/>
        <v>4</v>
      </c>
      <c r="AC39" s="21">
        <f t="shared" si="2"/>
        <v>0</v>
      </c>
      <c r="AD39" s="21">
        <f t="shared" si="2"/>
        <v>0</v>
      </c>
      <c r="AE39" s="21">
        <f t="shared" si="2"/>
        <v>7</v>
      </c>
      <c r="AF39" s="21">
        <f t="shared" si="2"/>
        <v>0</v>
      </c>
      <c r="AG39" s="21">
        <f t="shared" si="2"/>
        <v>5</v>
      </c>
      <c r="AH39" s="21">
        <f t="shared" si="2"/>
        <v>0</v>
      </c>
      <c r="AI39" s="21">
        <f t="shared" si="2"/>
        <v>12</v>
      </c>
      <c r="AJ39" s="21">
        <f t="shared" si="2"/>
        <v>7</v>
      </c>
      <c r="AK39" s="21">
        <f t="shared" si="2"/>
        <v>2</v>
      </c>
      <c r="AL39" s="21">
        <f t="shared" si="2"/>
        <v>9</v>
      </c>
      <c r="AM39" s="21">
        <f t="shared" si="2"/>
        <v>1</v>
      </c>
      <c r="AN39" s="21">
        <f t="shared" si="2"/>
        <v>0</v>
      </c>
      <c r="AO39" s="21">
        <f t="shared" si="2"/>
        <v>7</v>
      </c>
      <c r="AP39" s="21">
        <f t="shared" si="2"/>
        <v>2</v>
      </c>
      <c r="AQ39" s="21">
        <f t="shared" si="2"/>
        <v>9</v>
      </c>
      <c r="AR39" s="21">
        <f t="shared" si="2"/>
        <v>1</v>
      </c>
      <c r="AS39" s="21">
        <f t="shared" si="2"/>
        <v>0</v>
      </c>
      <c r="AT39" s="21">
        <f t="shared" si="2"/>
        <v>7</v>
      </c>
    </row>
    <row r="40" spans="2:48" ht="19.5" customHeight="1" thickBot="1"/>
    <row r="41" spans="2:48" ht="10.5" customHeight="1" thickBot="1">
      <c r="F41" s="41"/>
      <c r="G41" s="52"/>
      <c r="H41" s="42"/>
      <c r="I41" s="40"/>
      <c r="J41" s="38"/>
      <c r="K41" s="39"/>
      <c r="L41" s="43"/>
      <c r="M41" s="48"/>
      <c r="N41" s="292"/>
      <c r="O41" s="292"/>
      <c r="P41" s="49"/>
      <c r="Q41" s="292"/>
      <c r="R41" s="292"/>
      <c r="S41" s="292"/>
      <c r="T41" s="293"/>
      <c r="U41" s="294"/>
      <c r="V41" s="293"/>
      <c r="W41" s="295"/>
    </row>
    <row r="42" spans="2:48" ht="36" customHeight="1" thickTop="1">
      <c r="F42" s="296" t="s">
        <v>46</v>
      </c>
      <c r="G42" s="297"/>
      <c r="H42" s="298"/>
      <c r="I42" s="299" t="s">
        <v>38</v>
      </c>
      <c r="J42" s="300"/>
      <c r="K42" s="301"/>
      <c r="L42" s="44" t="s">
        <v>45</v>
      </c>
      <c r="M42" s="35" t="s">
        <v>35</v>
      </c>
      <c r="N42" s="302" t="s">
        <v>36</v>
      </c>
      <c r="O42" s="302"/>
      <c r="P42" s="36" t="s">
        <v>37</v>
      </c>
      <c r="Q42" s="303" t="s">
        <v>17</v>
      </c>
      <c r="R42" s="304"/>
      <c r="S42" s="305"/>
      <c r="T42" s="306" t="s">
        <v>43</v>
      </c>
      <c r="U42" s="307"/>
      <c r="V42" s="308" t="s">
        <v>44</v>
      </c>
      <c r="W42" s="309"/>
    </row>
    <row r="43" spans="2:48" ht="19.5" customHeight="1">
      <c r="F43" s="268" t="s">
        <v>33</v>
      </c>
      <c r="G43" s="269"/>
      <c r="H43" s="269"/>
      <c r="I43" s="259" t="s">
        <v>39</v>
      </c>
      <c r="J43" s="260"/>
      <c r="K43" s="261"/>
      <c r="L43" s="274">
        <f>MAX(M43+N43,Q43)</f>
        <v>12</v>
      </c>
      <c r="M43" s="277">
        <f>AB39</f>
        <v>4</v>
      </c>
      <c r="N43" s="280">
        <f>AE39</f>
        <v>7</v>
      </c>
      <c r="O43" s="281"/>
      <c r="P43" s="286"/>
      <c r="Q43" s="280">
        <f>AI39</f>
        <v>12</v>
      </c>
      <c r="R43" s="289"/>
      <c r="S43" s="281"/>
      <c r="T43" s="262">
        <f>AK39</f>
        <v>2</v>
      </c>
      <c r="U43" s="262"/>
      <c r="V43" s="247">
        <f>AP39</f>
        <v>2</v>
      </c>
      <c r="W43" s="248"/>
    </row>
    <row r="44" spans="2:48" ht="19.5" customHeight="1">
      <c r="F44" s="270"/>
      <c r="G44" s="271"/>
      <c r="H44" s="271"/>
      <c r="I44" s="259" t="s">
        <v>40</v>
      </c>
      <c r="J44" s="260"/>
      <c r="K44" s="261"/>
      <c r="L44" s="275"/>
      <c r="M44" s="278"/>
      <c r="N44" s="282"/>
      <c r="O44" s="283"/>
      <c r="P44" s="287"/>
      <c r="Q44" s="282"/>
      <c r="R44" s="290"/>
      <c r="S44" s="283"/>
      <c r="T44" s="262">
        <f>IF($L$47=0,AL39,AL39-$L$47)</f>
        <v>9</v>
      </c>
      <c r="U44" s="262"/>
      <c r="V44" s="247">
        <f>IF(L47=0,AQ39,AQ39-L47)</f>
        <v>9</v>
      </c>
      <c r="W44" s="248"/>
    </row>
    <row r="45" spans="2:48" ht="19.5" customHeight="1">
      <c r="F45" s="270"/>
      <c r="G45" s="271"/>
      <c r="H45" s="271"/>
      <c r="I45" s="259" t="s">
        <v>41</v>
      </c>
      <c r="J45" s="260"/>
      <c r="K45" s="261"/>
      <c r="L45" s="275"/>
      <c r="M45" s="278"/>
      <c r="N45" s="282"/>
      <c r="O45" s="283"/>
      <c r="P45" s="287"/>
      <c r="Q45" s="282"/>
      <c r="R45" s="290"/>
      <c r="S45" s="283"/>
      <c r="T45" s="262">
        <f>AM39</f>
        <v>1</v>
      </c>
      <c r="U45" s="262"/>
      <c r="V45" s="247">
        <f>AR39</f>
        <v>1</v>
      </c>
      <c r="W45" s="248"/>
    </row>
    <row r="46" spans="2:48" ht="19.5" customHeight="1">
      <c r="F46" s="272"/>
      <c r="G46" s="273"/>
      <c r="H46" s="273"/>
      <c r="I46" s="259" t="s">
        <v>42</v>
      </c>
      <c r="J46" s="260"/>
      <c r="K46" s="261"/>
      <c r="L46" s="276"/>
      <c r="M46" s="279"/>
      <c r="N46" s="284"/>
      <c r="O46" s="285"/>
      <c r="P46" s="288"/>
      <c r="Q46" s="284"/>
      <c r="R46" s="291"/>
      <c r="S46" s="285"/>
      <c r="T46" s="262">
        <f>AN39</f>
        <v>0</v>
      </c>
      <c r="U46" s="262"/>
      <c r="V46" s="247">
        <f>AS39</f>
        <v>0</v>
      </c>
      <c r="W46" s="248"/>
    </row>
    <row r="47" spans="2:48" ht="19.5" customHeight="1">
      <c r="F47" s="263" t="s">
        <v>26</v>
      </c>
      <c r="G47" s="264"/>
      <c r="H47" s="264"/>
      <c r="I47" s="259" t="s">
        <v>40</v>
      </c>
      <c r="J47" s="260"/>
      <c r="K47" s="261"/>
      <c r="L47" s="45">
        <f>MAX(M47:P47)</f>
        <v>0</v>
      </c>
      <c r="M47" s="30">
        <f>AC39</f>
        <v>0</v>
      </c>
      <c r="N47" s="262">
        <f>AF39</f>
        <v>0</v>
      </c>
      <c r="O47" s="262"/>
      <c r="P47" s="31">
        <f>AH39</f>
        <v>0</v>
      </c>
      <c r="Q47" s="265"/>
      <c r="R47" s="266"/>
      <c r="S47" s="267"/>
      <c r="T47" s="262">
        <f>L47</f>
        <v>0</v>
      </c>
      <c r="U47" s="262"/>
      <c r="V47" s="247">
        <f>AQ39-V44</f>
        <v>0</v>
      </c>
      <c r="W47" s="248"/>
    </row>
    <row r="48" spans="2:48" ht="19.5" customHeight="1" thickBot="1">
      <c r="F48" s="249" t="s">
        <v>27</v>
      </c>
      <c r="G48" s="250"/>
      <c r="H48" s="250"/>
      <c r="I48" s="251"/>
      <c r="J48" s="252"/>
      <c r="K48" s="253"/>
      <c r="L48" s="46">
        <f>MAX(M48+N48,Q48)</f>
        <v>7</v>
      </c>
      <c r="M48" s="32">
        <f>AD39</f>
        <v>0</v>
      </c>
      <c r="N48" s="254">
        <f>AG39</f>
        <v>5</v>
      </c>
      <c r="O48" s="254"/>
      <c r="P48" s="37"/>
      <c r="Q48" s="255">
        <f>AJ39</f>
        <v>7</v>
      </c>
      <c r="R48" s="256"/>
      <c r="S48" s="257"/>
      <c r="T48" s="254">
        <f>AO39</f>
        <v>7</v>
      </c>
      <c r="U48" s="254"/>
      <c r="V48" s="255">
        <f>AT39</f>
        <v>7</v>
      </c>
      <c r="W48" s="258"/>
    </row>
    <row r="49" spans="6:26" ht="19.5" customHeight="1" thickTop="1" thickBot="1">
      <c r="F49" s="239" t="s">
        <v>34</v>
      </c>
      <c r="G49" s="240"/>
      <c r="H49" s="240"/>
      <c r="I49" s="240"/>
      <c r="J49" s="240"/>
      <c r="K49" s="241"/>
      <c r="L49" s="47">
        <f>SUM(L43:L48)</f>
        <v>19</v>
      </c>
      <c r="M49" s="33">
        <f t="shared" ref="M49:W49" si="3">SUM(M43:M48)</f>
        <v>4</v>
      </c>
      <c r="N49" s="242">
        <f t="shared" si="3"/>
        <v>12</v>
      </c>
      <c r="O49" s="242">
        <f t="shared" si="3"/>
        <v>0</v>
      </c>
      <c r="P49" s="34">
        <f t="shared" si="3"/>
        <v>0</v>
      </c>
      <c r="Q49" s="243">
        <f t="shared" si="3"/>
        <v>19</v>
      </c>
      <c r="R49" s="244">
        <f t="shared" si="3"/>
        <v>0</v>
      </c>
      <c r="S49" s="245">
        <f t="shared" si="3"/>
        <v>0</v>
      </c>
      <c r="T49" s="242">
        <f t="shared" si="3"/>
        <v>19</v>
      </c>
      <c r="U49" s="242">
        <f t="shared" si="3"/>
        <v>0</v>
      </c>
      <c r="V49" s="243">
        <f t="shared" si="3"/>
        <v>19</v>
      </c>
      <c r="W49" s="246">
        <f t="shared" si="3"/>
        <v>0</v>
      </c>
      <c r="Z49" s="1" t="s">
        <v>407</v>
      </c>
    </row>
    <row r="50" spans="6:26" ht="19.5" customHeight="1"/>
    <row r="51" spans="6:26" ht="19.5" customHeight="1"/>
    <row r="52" spans="6:26" ht="19.5" customHeight="1"/>
    <row r="53" spans="6:26" ht="19.5" customHeight="1"/>
    <row r="54" spans="6:26" ht="19.5" customHeight="1"/>
    <row r="55" spans="6:26" ht="19.5" customHeight="1"/>
    <row r="56" spans="6:26" ht="19.5" customHeight="1"/>
    <row r="57" spans="6:26" ht="19.5" customHeight="1"/>
    <row r="58" spans="6:26" ht="19.5" customHeight="1"/>
    <row r="59" spans="6:26" ht="19.5" customHeight="1"/>
    <row r="60" spans="6:26" ht="19.5" customHeight="1"/>
    <row r="61" spans="6:26" ht="19.5" customHeight="1"/>
    <row r="62" spans="6:26" ht="19.5" customHeight="1"/>
    <row r="63" spans="6:26" ht="19.5" customHeight="1"/>
    <row r="71" spans="31:46"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31:46"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31:46"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31:46"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31:46"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31:46"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31:46"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31:46"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31:46"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31:46"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31:46"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31:46"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31:46"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31:46"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31:46"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31:46"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31:46"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</sheetData>
  <autoFilter ref="B6:AV36" xr:uid="{00000000-0009-0000-0000-000004000000}">
    <filterColumn colId="5">
      <filters>
        <filter val="8岐阜"/>
      </filters>
    </filterColumn>
  </autoFilter>
  <mergeCells count="76">
    <mergeCell ref="AI4:AJ5"/>
    <mergeCell ref="AK4:AO5"/>
    <mergeCell ref="AP4:AT5"/>
    <mergeCell ref="Z5:AA5"/>
    <mergeCell ref="AB5:AD5"/>
    <mergeCell ref="AE5:AG5"/>
    <mergeCell ref="Z4:AD4"/>
    <mergeCell ref="AE4:AH4"/>
    <mergeCell ref="U4:U6"/>
    <mergeCell ref="V4:V6"/>
    <mergeCell ref="W4:X5"/>
    <mergeCell ref="O4:O6"/>
    <mergeCell ref="P4:P6"/>
    <mergeCell ref="Q4:Q6"/>
    <mergeCell ref="R4:R6"/>
    <mergeCell ref="T4:T6"/>
    <mergeCell ref="S4:S6"/>
    <mergeCell ref="N4:N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1:O41"/>
    <mergeCell ref="Q41:S41"/>
    <mergeCell ref="T41:U41"/>
    <mergeCell ref="V41:W41"/>
    <mergeCell ref="F42:H42"/>
    <mergeCell ref="I42:K42"/>
    <mergeCell ref="N42:O42"/>
    <mergeCell ref="Q42:S42"/>
    <mergeCell ref="T42:U42"/>
    <mergeCell ref="V42:W42"/>
    <mergeCell ref="V46:W46"/>
    <mergeCell ref="F43:H46"/>
    <mergeCell ref="I43:K43"/>
    <mergeCell ref="L43:L46"/>
    <mergeCell ref="M43:M46"/>
    <mergeCell ref="N43:O46"/>
    <mergeCell ref="V43:W43"/>
    <mergeCell ref="I44:K44"/>
    <mergeCell ref="T44:U44"/>
    <mergeCell ref="V44:W44"/>
    <mergeCell ref="I45:K45"/>
    <mergeCell ref="T45:U45"/>
    <mergeCell ref="V45:W45"/>
    <mergeCell ref="P43:P46"/>
    <mergeCell ref="Q43:S46"/>
    <mergeCell ref="T43:U43"/>
    <mergeCell ref="I46:K46"/>
    <mergeCell ref="T46:U46"/>
    <mergeCell ref="F47:H47"/>
    <mergeCell ref="I47:K47"/>
    <mergeCell ref="N47:O47"/>
    <mergeCell ref="Q47:S47"/>
    <mergeCell ref="T47:U47"/>
    <mergeCell ref="Y4:Y6"/>
    <mergeCell ref="B4:B6"/>
    <mergeCell ref="C4:C6"/>
    <mergeCell ref="AV4:AV6"/>
    <mergeCell ref="F49:K49"/>
    <mergeCell ref="N49:O49"/>
    <mergeCell ref="Q49:S49"/>
    <mergeCell ref="T49:U49"/>
    <mergeCell ref="V49:W49"/>
    <mergeCell ref="V47:W47"/>
    <mergeCell ref="F48:H48"/>
    <mergeCell ref="I48:K48"/>
    <mergeCell ref="N48:O48"/>
    <mergeCell ref="Q48:S48"/>
    <mergeCell ref="T48:U48"/>
    <mergeCell ref="V48:W48"/>
  </mergeCells>
  <phoneticPr fontId="6"/>
  <dataValidations count="3">
    <dataValidation type="list" allowBlank="1" showInputMessage="1" showErrorMessage="1" sqref="N27" xr:uid="{00000000-0002-0000-0400-000000000000}">
      <formula1>$O$347:$O$356</formula1>
    </dataValidation>
    <dataValidation type="list" allowBlank="1" showInputMessage="1" showErrorMessage="1" sqref="K7:K15 K16:K37" xr:uid="{00000000-0002-0000-0400-000001000000}">
      <formula1>"3,4,5"</formula1>
    </dataValidation>
    <dataValidation type="list" allowBlank="1" showInputMessage="1" showErrorMessage="1" sqref="N28:N37 E7:F15 E16:F37 N7:N15 N16:N26" xr:uid="{00000000-0002-0000-0400-000002000000}">
      <formula1>#REF!</formula1>
    </dataValidation>
  </dataValidations>
  <printOptions horizontalCentered="1"/>
  <pageMargins left="0" right="0" top="0.98425196850393704" bottom="0.39370078740157483" header="0.31496062992125984" footer="0.31496062992125984"/>
  <pageSetup paperSize="9" scale="58" fitToHeight="0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>
                <anchor moveWithCells="1" sizeWithCells="1">
                  <from>
                    <xdr:col>10</xdr:col>
                    <xdr:colOff>809625</xdr:colOff>
                    <xdr:row>2</xdr:row>
                    <xdr:rowOff>352425</xdr:rowOff>
                  </from>
                  <to>
                    <xdr:col>12</xdr:col>
                    <xdr:colOff>352425</xdr:colOff>
                    <xdr:row>2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V78"/>
  <sheetViews>
    <sheetView showZeros="0" view="pageBreakPreview" topLeftCell="H19" zoomScaleNormal="100" zoomScaleSheetLayoutView="100" workbookViewId="0">
      <selection activeCell="AQ15" sqref="AQ15"/>
    </sheetView>
  </sheetViews>
  <sheetFormatPr defaultRowHeight="13.5"/>
  <cols>
    <col min="1" max="1" width="3.625" customWidth="1"/>
    <col min="2" max="2" width="3.625" style="1" customWidth="1"/>
    <col min="3" max="3" width="3.25" style="28" customWidth="1"/>
    <col min="4" max="4" width="3.625" customWidth="1"/>
    <col min="5" max="5" width="3.75" style="1" customWidth="1"/>
    <col min="6" max="6" width="6.625" style="2" customWidth="1"/>
    <col min="7" max="7" width="5.625" style="50" customWidth="1"/>
    <col min="8" max="9" width="9.5" style="2" customWidth="1"/>
    <col min="10" max="10" width="4.5" style="2" customWidth="1"/>
    <col min="11" max="11" width="3.625" style="2" customWidth="1"/>
    <col min="12" max="12" width="12.625" style="1" customWidth="1"/>
    <col min="13" max="13" width="11.125" style="1" customWidth="1"/>
    <col min="14" max="14" width="6.875" style="1" customWidth="1"/>
    <col min="15" max="15" width="7.625" style="1" customWidth="1"/>
    <col min="16" max="16" width="12.625" style="1" customWidth="1"/>
    <col min="17" max="17" width="4.625" style="1" customWidth="1"/>
    <col min="18" max="18" width="4.25" style="1" customWidth="1"/>
    <col min="19" max="19" width="4.875" style="1" customWidth="1"/>
    <col min="20" max="20" width="11.25" style="1" customWidth="1"/>
    <col min="21" max="24" width="8.125" style="1" customWidth="1"/>
    <col min="25" max="25" width="8.125" style="1" hidden="1" customWidth="1"/>
    <col min="26" max="27" width="7.375" style="1" customWidth="1"/>
    <col min="28" max="46" width="3.625" style="1" customWidth="1"/>
    <col min="47" max="47" width="3.625" customWidth="1"/>
    <col min="48" max="48" width="17.75" customWidth="1"/>
  </cols>
  <sheetData>
    <row r="1" spans="2:48" ht="17.25">
      <c r="B1" s="68" t="s">
        <v>487</v>
      </c>
      <c r="C1" s="66"/>
      <c r="E1" s="4" t="str">
        <f>IF(富山!$E$1="","",富山!$E$1)</f>
        <v>別表１</v>
      </c>
      <c r="F1"/>
      <c r="G1" s="65"/>
      <c r="H1"/>
      <c r="Y1" s="64" t="s">
        <v>487</v>
      </c>
      <c r="Z1" s="5"/>
      <c r="AA1" s="5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V1" s="64" t="s">
        <v>486</v>
      </c>
    </row>
    <row r="2" spans="2:48" ht="25.5" customHeight="1">
      <c r="E2"/>
      <c r="F2" s="4" t="e">
        <f>#REF!&amp;"　自動車点検等委託車両及び整備内容一覧表（第９号　東濃地域）"</f>
        <v>#REF!</v>
      </c>
      <c r="J2" s="1"/>
      <c r="K2" s="1"/>
      <c r="Z2" s="5"/>
      <c r="AA2" s="5"/>
      <c r="AB2" s="6"/>
      <c r="AC2" s="6"/>
      <c r="AD2" s="6"/>
      <c r="AE2" s="6"/>
      <c r="AF2" s="6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2:48" ht="11.25" customHeight="1">
      <c r="E3"/>
      <c r="F3" s="4"/>
      <c r="J3" s="1"/>
      <c r="K3" s="1"/>
      <c r="Z3" s="5"/>
      <c r="AA3" s="5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2:48" ht="14.25" customHeight="1">
      <c r="B4" s="235" t="s">
        <v>408</v>
      </c>
      <c r="C4" s="234" t="s">
        <v>485</v>
      </c>
      <c r="E4" s="313" t="s">
        <v>0</v>
      </c>
      <c r="F4" s="316" t="s">
        <v>1</v>
      </c>
      <c r="G4" s="319" t="s">
        <v>50</v>
      </c>
      <c r="H4" s="319" t="s">
        <v>2</v>
      </c>
      <c r="I4" s="319" t="s">
        <v>3</v>
      </c>
      <c r="J4" s="319" t="s">
        <v>4</v>
      </c>
      <c r="K4" s="322" t="s">
        <v>5</v>
      </c>
      <c r="L4" s="310" t="s">
        <v>6</v>
      </c>
      <c r="M4" s="310" t="s">
        <v>7</v>
      </c>
      <c r="N4" s="310" t="s">
        <v>8</v>
      </c>
      <c r="O4" s="310" t="s">
        <v>9</v>
      </c>
      <c r="P4" s="310" t="s">
        <v>10</v>
      </c>
      <c r="Q4" s="336" t="s">
        <v>11</v>
      </c>
      <c r="R4" s="336" t="s">
        <v>12</v>
      </c>
      <c r="S4" s="336" t="s">
        <v>51</v>
      </c>
      <c r="T4" s="310" t="s">
        <v>13</v>
      </c>
      <c r="U4" s="323" t="s">
        <v>14</v>
      </c>
      <c r="V4" s="326" t="s">
        <v>15</v>
      </c>
      <c r="W4" s="329" t="s">
        <v>16</v>
      </c>
      <c r="X4" s="330"/>
      <c r="Y4" s="231" t="s">
        <v>488</v>
      </c>
      <c r="Z4" s="347" t="s">
        <v>48</v>
      </c>
      <c r="AA4" s="348"/>
      <c r="AB4" s="348"/>
      <c r="AC4" s="348"/>
      <c r="AD4" s="348"/>
      <c r="AE4" s="348" t="s">
        <v>49</v>
      </c>
      <c r="AF4" s="348"/>
      <c r="AG4" s="348"/>
      <c r="AH4" s="348"/>
      <c r="AI4" s="339" t="s">
        <v>17</v>
      </c>
      <c r="AJ4" s="340"/>
      <c r="AK4" s="329" t="s">
        <v>18</v>
      </c>
      <c r="AL4" s="343"/>
      <c r="AM4" s="343"/>
      <c r="AN4" s="343"/>
      <c r="AO4" s="330"/>
      <c r="AP4" s="329" t="s">
        <v>19</v>
      </c>
      <c r="AQ4" s="343"/>
      <c r="AR4" s="343"/>
      <c r="AS4" s="343"/>
      <c r="AT4" s="330"/>
      <c r="AV4" s="236" t="s">
        <v>545</v>
      </c>
    </row>
    <row r="5" spans="2:48" ht="57" customHeight="1">
      <c r="B5" s="235"/>
      <c r="C5" s="234"/>
      <c r="E5" s="314"/>
      <c r="F5" s="317"/>
      <c r="G5" s="320"/>
      <c r="H5" s="320"/>
      <c r="I5" s="320"/>
      <c r="J5" s="320"/>
      <c r="K5" s="320"/>
      <c r="L5" s="311"/>
      <c r="M5" s="311"/>
      <c r="N5" s="311"/>
      <c r="O5" s="311"/>
      <c r="P5" s="311"/>
      <c r="Q5" s="337"/>
      <c r="R5" s="337"/>
      <c r="S5" s="337"/>
      <c r="T5" s="311"/>
      <c r="U5" s="324"/>
      <c r="V5" s="327"/>
      <c r="W5" s="331"/>
      <c r="X5" s="332"/>
      <c r="Y5" s="232"/>
      <c r="Z5" s="345" t="s">
        <v>543</v>
      </c>
      <c r="AA5" s="346"/>
      <c r="AB5" s="346" t="s">
        <v>20</v>
      </c>
      <c r="AC5" s="346"/>
      <c r="AD5" s="346"/>
      <c r="AE5" s="346" t="s">
        <v>409</v>
      </c>
      <c r="AF5" s="346"/>
      <c r="AG5" s="346"/>
      <c r="AH5" s="8" t="s">
        <v>410</v>
      </c>
      <c r="AI5" s="341"/>
      <c r="AJ5" s="342"/>
      <c r="AK5" s="331"/>
      <c r="AL5" s="344"/>
      <c r="AM5" s="344"/>
      <c r="AN5" s="344"/>
      <c r="AO5" s="332"/>
      <c r="AP5" s="331"/>
      <c r="AQ5" s="344"/>
      <c r="AR5" s="344"/>
      <c r="AS5" s="344"/>
      <c r="AT5" s="332"/>
      <c r="AV5" s="237"/>
    </row>
    <row r="6" spans="2:48" ht="124.5" customHeight="1">
      <c r="B6" s="235"/>
      <c r="C6" s="234"/>
      <c r="E6" s="315"/>
      <c r="F6" s="318"/>
      <c r="G6" s="321"/>
      <c r="H6" s="321"/>
      <c r="I6" s="321"/>
      <c r="J6" s="321"/>
      <c r="K6" s="321"/>
      <c r="L6" s="312"/>
      <c r="M6" s="312"/>
      <c r="N6" s="312"/>
      <c r="O6" s="312"/>
      <c r="P6" s="312"/>
      <c r="Q6" s="338"/>
      <c r="R6" s="338"/>
      <c r="S6" s="338"/>
      <c r="T6" s="312"/>
      <c r="U6" s="325"/>
      <c r="V6" s="328"/>
      <c r="W6" s="27" t="s">
        <v>21</v>
      </c>
      <c r="X6" s="27" t="s">
        <v>22</v>
      </c>
      <c r="Y6" s="233"/>
      <c r="Z6" s="58" t="s">
        <v>23</v>
      </c>
      <c r="AA6" s="59" t="s">
        <v>24</v>
      </c>
      <c r="AB6" s="9" t="s">
        <v>25</v>
      </c>
      <c r="AC6" s="10" t="s">
        <v>26</v>
      </c>
      <c r="AD6" s="10" t="s">
        <v>27</v>
      </c>
      <c r="AE6" s="10" t="s">
        <v>25</v>
      </c>
      <c r="AF6" s="10" t="s">
        <v>26</v>
      </c>
      <c r="AG6" s="10" t="s">
        <v>27</v>
      </c>
      <c r="AH6" s="10" t="s">
        <v>26</v>
      </c>
      <c r="AI6" s="10" t="s">
        <v>25</v>
      </c>
      <c r="AJ6" s="10" t="s">
        <v>27</v>
      </c>
      <c r="AK6" s="10" t="s">
        <v>28</v>
      </c>
      <c r="AL6" s="10" t="s">
        <v>29</v>
      </c>
      <c r="AM6" s="10" t="s">
        <v>30</v>
      </c>
      <c r="AN6" s="10" t="s">
        <v>31</v>
      </c>
      <c r="AO6" s="10" t="s">
        <v>27</v>
      </c>
      <c r="AP6" s="10" t="s">
        <v>28</v>
      </c>
      <c r="AQ6" s="10" t="s">
        <v>29</v>
      </c>
      <c r="AR6" s="10" t="s">
        <v>30</v>
      </c>
      <c r="AS6" s="10" t="s">
        <v>31</v>
      </c>
      <c r="AT6" s="10" t="s">
        <v>27</v>
      </c>
      <c r="AV6" s="238"/>
    </row>
    <row r="7" spans="2:48" ht="19.5" customHeight="1">
      <c r="B7" s="3">
        <v>216</v>
      </c>
      <c r="C7" s="60">
        <v>1</v>
      </c>
      <c r="E7" s="11" t="s">
        <v>111</v>
      </c>
      <c r="F7" s="13" t="s">
        <v>112</v>
      </c>
      <c r="G7" s="51" t="s">
        <v>113</v>
      </c>
      <c r="H7" s="13" t="s">
        <v>135</v>
      </c>
      <c r="I7" s="13" t="s">
        <v>136</v>
      </c>
      <c r="J7" s="119">
        <v>124</v>
      </c>
      <c r="K7" s="119">
        <v>4</v>
      </c>
      <c r="L7" s="119" t="s">
        <v>137</v>
      </c>
      <c r="M7" s="13" t="s">
        <v>138</v>
      </c>
      <c r="N7" s="120" t="s">
        <v>550</v>
      </c>
      <c r="O7" s="15" t="s">
        <v>555</v>
      </c>
      <c r="P7" s="121" t="s">
        <v>139</v>
      </c>
      <c r="Q7" s="15"/>
      <c r="R7" s="78">
        <v>0.65</v>
      </c>
      <c r="S7" s="16" t="s">
        <v>66</v>
      </c>
      <c r="T7" s="16" t="s">
        <v>104</v>
      </c>
      <c r="U7" s="79">
        <v>42430</v>
      </c>
      <c r="V7" s="80">
        <v>45351</v>
      </c>
      <c r="W7" s="81">
        <v>44621</v>
      </c>
      <c r="X7" s="82">
        <v>45352</v>
      </c>
      <c r="Y7" s="67">
        <f>IF(U7=0,"",DATEDIF(U7,V7+1,"y"))</f>
        <v>8</v>
      </c>
      <c r="Z7" s="54">
        <v>6600</v>
      </c>
      <c r="AA7" s="55">
        <v>17540</v>
      </c>
      <c r="AB7" s="12" t="s">
        <v>68</v>
      </c>
      <c r="AC7" s="3" t="s">
        <v>68</v>
      </c>
      <c r="AD7" s="3">
        <v>1</v>
      </c>
      <c r="AE7" s="3" t="s">
        <v>68</v>
      </c>
      <c r="AF7" s="3" t="s">
        <v>68</v>
      </c>
      <c r="AG7" s="3" t="s">
        <v>68</v>
      </c>
      <c r="AH7" s="3" t="s">
        <v>68</v>
      </c>
      <c r="AI7" s="3" t="s">
        <v>68</v>
      </c>
      <c r="AJ7" s="3">
        <v>1</v>
      </c>
      <c r="AK7" s="3" t="s">
        <v>68</v>
      </c>
      <c r="AL7" s="3" t="s">
        <v>68</v>
      </c>
      <c r="AM7" s="3" t="s">
        <v>68</v>
      </c>
      <c r="AN7" s="3" t="s">
        <v>68</v>
      </c>
      <c r="AO7" s="3">
        <v>1</v>
      </c>
      <c r="AP7" s="3" t="s">
        <v>68</v>
      </c>
      <c r="AQ7" s="3" t="s">
        <v>68</v>
      </c>
      <c r="AR7" s="3" t="s">
        <v>68</v>
      </c>
      <c r="AS7" s="3" t="s">
        <v>68</v>
      </c>
      <c r="AT7" s="3">
        <v>1</v>
      </c>
      <c r="AV7" s="61"/>
    </row>
    <row r="8" spans="2:48" ht="19.5" customHeight="1">
      <c r="B8" s="3">
        <v>217</v>
      </c>
      <c r="C8" s="60">
        <v>2</v>
      </c>
      <c r="E8" s="11" t="s">
        <v>111</v>
      </c>
      <c r="F8" s="13" t="s">
        <v>112</v>
      </c>
      <c r="G8" s="51" t="s">
        <v>113</v>
      </c>
      <c r="H8" s="13" t="s">
        <v>115</v>
      </c>
      <c r="I8" s="13" t="s">
        <v>117</v>
      </c>
      <c r="J8" s="119">
        <v>134</v>
      </c>
      <c r="K8" s="119">
        <v>5</v>
      </c>
      <c r="L8" s="119" t="s">
        <v>140</v>
      </c>
      <c r="M8" s="13" t="s">
        <v>141</v>
      </c>
      <c r="N8" s="120" t="s">
        <v>489</v>
      </c>
      <c r="O8" s="15" t="s">
        <v>498</v>
      </c>
      <c r="P8" s="121" t="s">
        <v>65</v>
      </c>
      <c r="Q8" s="14"/>
      <c r="R8" s="78">
        <v>0.65</v>
      </c>
      <c r="S8" s="16" t="s">
        <v>66</v>
      </c>
      <c r="T8" s="16" t="s">
        <v>67</v>
      </c>
      <c r="U8" s="79">
        <v>42692</v>
      </c>
      <c r="V8" s="80">
        <v>45247</v>
      </c>
      <c r="W8" s="81">
        <v>44518</v>
      </c>
      <c r="X8" s="82">
        <v>45248</v>
      </c>
      <c r="Y8" s="67">
        <f t="shared" ref="Y8:Y28" si="0">IF(U8=0,"",DATEDIF(U8,V8+1,"y"))</f>
        <v>7</v>
      </c>
      <c r="Z8" s="54">
        <v>6600</v>
      </c>
      <c r="AA8" s="55">
        <v>17540</v>
      </c>
      <c r="AB8" s="12" t="s">
        <v>68</v>
      </c>
      <c r="AC8" s="3" t="s">
        <v>68</v>
      </c>
      <c r="AD8" s="3">
        <v>1</v>
      </c>
      <c r="AE8" s="3" t="s">
        <v>68</v>
      </c>
      <c r="AF8" s="3" t="s">
        <v>68</v>
      </c>
      <c r="AG8" s="3" t="s">
        <v>68</v>
      </c>
      <c r="AH8" s="3" t="s">
        <v>68</v>
      </c>
      <c r="AI8" s="3" t="s">
        <v>68</v>
      </c>
      <c r="AJ8" s="3">
        <v>1</v>
      </c>
      <c r="AK8" s="3" t="s">
        <v>68</v>
      </c>
      <c r="AL8" s="3" t="s">
        <v>68</v>
      </c>
      <c r="AM8" s="3" t="s">
        <v>68</v>
      </c>
      <c r="AN8" s="3" t="s">
        <v>68</v>
      </c>
      <c r="AO8" s="3">
        <v>1</v>
      </c>
      <c r="AP8" s="3" t="s">
        <v>68</v>
      </c>
      <c r="AQ8" s="3" t="s">
        <v>68</v>
      </c>
      <c r="AR8" s="3" t="s">
        <v>68</v>
      </c>
      <c r="AS8" s="3" t="s">
        <v>68</v>
      </c>
      <c r="AT8" s="3">
        <v>1</v>
      </c>
      <c r="AV8" s="61"/>
    </row>
    <row r="9" spans="2:48" ht="19.5" customHeight="1">
      <c r="B9" s="3">
        <v>218</v>
      </c>
      <c r="C9" s="60">
        <v>3</v>
      </c>
      <c r="E9" s="11" t="s">
        <v>111</v>
      </c>
      <c r="F9" s="13" t="s">
        <v>112</v>
      </c>
      <c r="G9" s="51" t="s">
        <v>113</v>
      </c>
      <c r="H9" s="13" t="s">
        <v>135</v>
      </c>
      <c r="I9" s="13" t="s">
        <v>136</v>
      </c>
      <c r="J9" s="119">
        <v>152</v>
      </c>
      <c r="K9" s="119">
        <v>5</v>
      </c>
      <c r="L9" s="119" t="s">
        <v>156</v>
      </c>
      <c r="M9" s="13" t="s">
        <v>157</v>
      </c>
      <c r="N9" s="120" t="s">
        <v>501</v>
      </c>
      <c r="O9" s="15" t="s">
        <v>502</v>
      </c>
      <c r="P9" s="121" t="s">
        <v>158</v>
      </c>
      <c r="Q9" s="14"/>
      <c r="R9" s="78">
        <v>0.65</v>
      </c>
      <c r="S9" s="16" t="s">
        <v>66</v>
      </c>
      <c r="T9" s="16" t="s">
        <v>67</v>
      </c>
      <c r="U9" s="79">
        <v>43438</v>
      </c>
      <c r="V9" s="151">
        <v>45267</v>
      </c>
      <c r="W9" s="81">
        <v>44534</v>
      </c>
      <c r="X9" s="147">
        <v>45295</v>
      </c>
      <c r="Y9" s="67">
        <f t="shared" si="0"/>
        <v>5</v>
      </c>
      <c r="Z9" s="54">
        <v>5000</v>
      </c>
      <c r="AA9" s="55">
        <v>17540</v>
      </c>
      <c r="AB9" s="12" t="s">
        <v>68</v>
      </c>
      <c r="AC9" s="3" t="s">
        <v>68</v>
      </c>
      <c r="AD9" s="3">
        <v>1</v>
      </c>
      <c r="AE9" s="3" t="s">
        <v>68</v>
      </c>
      <c r="AF9" s="3" t="s">
        <v>68</v>
      </c>
      <c r="AG9" s="3" t="s">
        <v>68</v>
      </c>
      <c r="AH9" s="3" t="s">
        <v>68</v>
      </c>
      <c r="AI9" s="3" t="s">
        <v>68</v>
      </c>
      <c r="AJ9" s="3">
        <v>1</v>
      </c>
      <c r="AK9" s="3" t="s">
        <v>68</v>
      </c>
      <c r="AL9" s="3" t="s">
        <v>68</v>
      </c>
      <c r="AM9" s="3" t="s">
        <v>68</v>
      </c>
      <c r="AN9" s="3" t="s">
        <v>68</v>
      </c>
      <c r="AO9" s="3">
        <v>1</v>
      </c>
      <c r="AP9" s="3" t="s">
        <v>68</v>
      </c>
      <c r="AQ9" s="3" t="s">
        <v>68</v>
      </c>
      <c r="AR9" s="3" t="s">
        <v>68</v>
      </c>
      <c r="AS9" s="3" t="s">
        <v>68</v>
      </c>
      <c r="AT9" s="3">
        <v>1</v>
      </c>
      <c r="AV9" s="61"/>
    </row>
    <row r="10" spans="2:48" ht="19.5" customHeight="1">
      <c r="B10" s="3">
        <v>219</v>
      </c>
      <c r="C10" s="60">
        <v>4</v>
      </c>
      <c r="E10" s="11" t="s">
        <v>111</v>
      </c>
      <c r="F10" s="13" t="s">
        <v>112</v>
      </c>
      <c r="G10" s="51" t="s">
        <v>113</v>
      </c>
      <c r="H10" s="13" t="s">
        <v>115</v>
      </c>
      <c r="I10" s="13" t="s">
        <v>117</v>
      </c>
      <c r="J10" s="119">
        <v>160</v>
      </c>
      <c r="K10" s="119">
        <v>4</v>
      </c>
      <c r="L10" s="119" t="s">
        <v>381</v>
      </c>
      <c r="M10" s="13" t="s">
        <v>382</v>
      </c>
      <c r="N10" s="120" t="s">
        <v>489</v>
      </c>
      <c r="O10" s="15" t="s">
        <v>549</v>
      </c>
      <c r="P10" s="121" t="s">
        <v>103</v>
      </c>
      <c r="Q10" s="15"/>
      <c r="R10" s="78">
        <v>0.65</v>
      </c>
      <c r="S10" s="16" t="s">
        <v>370</v>
      </c>
      <c r="T10" s="16" t="s">
        <v>104</v>
      </c>
      <c r="U10" s="79">
        <v>43840</v>
      </c>
      <c r="V10" s="80">
        <v>45300</v>
      </c>
      <c r="W10" s="81">
        <v>44602</v>
      </c>
      <c r="X10" s="82">
        <v>45332</v>
      </c>
      <c r="Y10" s="67">
        <f t="shared" si="0"/>
        <v>4</v>
      </c>
      <c r="Z10" s="54">
        <v>6600</v>
      </c>
      <c r="AA10" s="55">
        <v>17540</v>
      </c>
      <c r="AB10" s="12" t="s">
        <v>68</v>
      </c>
      <c r="AC10" s="3" t="s">
        <v>68</v>
      </c>
      <c r="AD10" s="3">
        <v>1</v>
      </c>
      <c r="AE10" s="3" t="s">
        <v>68</v>
      </c>
      <c r="AF10" s="3" t="s">
        <v>68</v>
      </c>
      <c r="AG10" s="3" t="s">
        <v>68</v>
      </c>
      <c r="AH10" s="3" t="s">
        <v>68</v>
      </c>
      <c r="AI10" s="3" t="s">
        <v>68</v>
      </c>
      <c r="AJ10" s="3">
        <v>1</v>
      </c>
      <c r="AK10" s="3" t="s">
        <v>68</v>
      </c>
      <c r="AL10" s="3" t="s">
        <v>68</v>
      </c>
      <c r="AM10" s="3" t="s">
        <v>68</v>
      </c>
      <c r="AN10" s="3" t="s">
        <v>68</v>
      </c>
      <c r="AO10" s="3">
        <v>1</v>
      </c>
      <c r="AP10" s="3" t="s">
        <v>68</v>
      </c>
      <c r="AQ10" s="3" t="s">
        <v>68</v>
      </c>
      <c r="AR10" s="3" t="s">
        <v>68</v>
      </c>
      <c r="AS10" s="3" t="s">
        <v>68</v>
      </c>
      <c r="AT10" s="3">
        <v>1</v>
      </c>
      <c r="AV10" s="61"/>
    </row>
    <row r="11" spans="2:48" ht="19.5" customHeight="1">
      <c r="B11" s="3">
        <v>220</v>
      </c>
      <c r="C11" s="60">
        <v>5</v>
      </c>
      <c r="E11" s="11" t="s">
        <v>111</v>
      </c>
      <c r="F11" s="13" t="s">
        <v>112</v>
      </c>
      <c r="G11" s="51" t="s">
        <v>113</v>
      </c>
      <c r="H11" s="13" t="s">
        <v>115</v>
      </c>
      <c r="I11" s="13" t="s">
        <v>383</v>
      </c>
      <c r="J11" s="119">
        <v>161</v>
      </c>
      <c r="K11" s="119">
        <v>5</v>
      </c>
      <c r="L11" s="119" t="s">
        <v>384</v>
      </c>
      <c r="M11" s="13" t="s">
        <v>385</v>
      </c>
      <c r="N11" s="120" t="s">
        <v>489</v>
      </c>
      <c r="O11" s="15" t="s">
        <v>369</v>
      </c>
      <c r="P11" s="121" t="s">
        <v>65</v>
      </c>
      <c r="Q11" s="14"/>
      <c r="R11" s="78">
        <v>0.65</v>
      </c>
      <c r="S11" s="16" t="s">
        <v>66</v>
      </c>
      <c r="T11" s="16" t="s">
        <v>67</v>
      </c>
      <c r="U11" s="79">
        <v>43840</v>
      </c>
      <c r="V11" s="80">
        <v>45666</v>
      </c>
      <c r="W11" s="146">
        <v>44967</v>
      </c>
      <c r="X11" s="147">
        <v>45698</v>
      </c>
      <c r="Y11" s="67">
        <f t="shared" si="0"/>
        <v>5</v>
      </c>
      <c r="Z11" s="54" t="s">
        <v>68</v>
      </c>
      <c r="AA11" s="55" t="s">
        <v>68</v>
      </c>
      <c r="AB11" s="12" t="s">
        <v>68</v>
      </c>
      <c r="AC11" s="3" t="s">
        <v>68</v>
      </c>
      <c r="AD11" s="3" t="s">
        <v>68</v>
      </c>
      <c r="AE11" s="3" t="s">
        <v>68</v>
      </c>
      <c r="AF11" s="3" t="s">
        <v>68</v>
      </c>
      <c r="AG11" s="3">
        <v>1</v>
      </c>
      <c r="AH11" s="3" t="s">
        <v>68</v>
      </c>
      <c r="AI11" s="3" t="s">
        <v>68</v>
      </c>
      <c r="AJ11" s="3">
        <v>1</v>
      </c>
      <c r="AK11" s="3" t="s">
        <v>68</v>
      </c>
      <c r="AL11" s="3" t="s">
        <v>68</v>
      </c>
      <c r="AM11" s="3" t="s">
        <v>68</v>
      </c>
      <c r="AN11" s="3" t="s">
        <v>68</v>
      </c>
      <c r="AO11" s="3">
        <v>1</v>
      </c>
      <c r="AP11" s="3" t="s">
        <v>68</v>
      </c>
      <c r="AQ11" s="3" t="s">
        <v>68</v>
      </c>
      <c r="AR11" s="3" t="s">
        <v>68</v>
      </c>
      <c r="AS11" s="3" t="s">
        <v>68</v>
      </c>
      <c r="AT11" s="3">
        <v>1</v>
      </c>
      <c r="AV11" s="61"/>
    </row>
    <row r="12" spans="2:48" ht="19.5" customHeight="1">
      <c r="B12" s="3">
        <v>221</v>
      </c>
      <c r="C12" s="60">
        <v>6</v>
      </c>
      <c r="E12" s="11" t="s">
        <v>111</v>
      </c>
      <c r="F12" s="13" t="s">
        <v>112</v>
      </c>
      <c r="G12" s="51" t="s">
        <v>113</v>
      </c>
      <c r="H12" s="13" t="s">
        <v>115</v>
      </c>
      <c r="I12" s="13" t="s">
        <v>122</v>
      </c>
      <c r="J12" s="119">
        <v>164</v>
      </c>
      <c r="K12" s="119">
        <v>3</v>
      </c>
      <c r="L12" s="119" t="s">
        <v>123</v>
      </c>
      <c r="M12" s="13" t="s">
        <v>124</v>
      </c>
      <c r="N12" s="120" t="s">
        <v>511</v>
      </c>
      <c r="O12" s="15" t="s">
        <v>512</v>
      </c>
      <c r="P12" s="121" t="s">
        <v>77</v>
      </c>
      <c r="Q12" s="14"/>
      <c r="R12" s="78">
        <v>1.99</v>
      </c>
      <c r="S12" s="16" t="s">
        <v>71</v>
      </c>
      <c r="T12" s="16" t="s">
        <v>62</v>
      </c>
      <c r="U12" s="79">
        <v>40568</v>
      </c>
      <c r="V12" s="151">
        <v>45320</v>
      </c>
      <c r="W12" s="81">
        <v>44617</v>
      </c>
      <c r="X12" s="82">
        <v>45347</v>
      </c>
      <c r="Y12" s="67">
        <f t="shared" si="0"/>
        <v>13</v>
      </c>
      <c r="Z12" s="54">
        <v>34200</v>
      </c>
      <c r="AA12" s="55">
        <v>17650</v>
      </c>
      <c r="AB12" s="12">
        <v>1</v>
      </c>
      <c r="AC12" s="3" t="s">
        <v>68</v>
      </c>
      <c r="AD12" s="3" t="s">
        <v>68</v>
      </c>
      <c r="AE12" s="3" t="s">
        <v>68</v>
      </c>
      <c r="AF12" s="3" t="s">
        <v>68</v>
      </c>
      <c r="AG12" s="3" t="s">
        <v>68</v>
      </c>
      <c r="AH12" s="3" t="s">
        <v>68</v>
      </c>
      <c r="AI12" s="3">
        <v>1</v>
      </c>
      <c r="AJ12" s="3" t="s">
        <v>68</v>
      </c>
      <c r="AK12" s="3" t="s">
        <v>68</v>
      </c>
      <c r="AL12" s="3">
        <v>1</v>
      </c>
      <c r="AM12" s="3" t="s">
        <v>68</v>
      </c>
      <c r="AN12" s="3" t="s">
        <v>68</v>
      </c>
      <c r="AO12" s="3" t="s">
        <v>68</v>
      </c>
      <c r="AP12" s="3" t="s">
        <v>68</v>
      </c>
      <c r="AQ12" s="3">
        <v>1</v>
      </c>
      <c r="AR12" s="3" t="s">
        <v>68</v>
      </c>
      <c r="AS12" s="3" t="s">
        <v>68</v>
      </c>
      <c r="AT12" s="3" t="s">
        <v>68</v>
      </c>
      <c r="AV12" s="61"/>
    </row>
    <row r="13" spans="2:48" ht="19.5" customHeight="1">
      <c r="B13" s="3">
        <v>222</v>
      </c>
      <c r="C13" s="60">
        <v>7</v>
      </c>
      <c r="E13" s="11" t="s">
        <v>111</v>
      </c>
      <c r="F13" s="13" t="s">
        <v>112</v>
      </c>
      <c r="G13" s="51" t="s">
        <v>113</v>
      </c>
      <c r="H13" s="13" t="s">
        <v>114</v>
      </c>
      <c r="I13" s="13" t="s">
        <v>116</v>
      </c>
      <c r="J13" s="119">
        <v>171</v>
      </c>
      <c r="K13" s="119">
        <v>5</v>
      </c>
      <c r="L13" s="119" t="s">
        <v>477</v>
      </c>
      <c r="M13" s="13" t="s">
        <v>478</v>
      </c>
      <c r="N13" s="120" t="s">
        <v>489</v>
      </c>
      <c r="O13" s="15" t="s">
        <v>369</v>
      </c>
      <c r="P13" s="121" t="s">
        <v>402</v>
      </c>
      <c r="Q13" s="15"/>
      <c r="R13" s="78">
        <v>0.65</v>
      </c>
      <c r="S13" s="16" t="s">
        <v>66</v>
      </c>
      <c r="T13" s="16" t="s">
        <v>67</v>
      </c>
      <c r="U13" s="79">
        <v>44631</v>
      </c>
      <c r="V13" s="80">
        <v>45726</v>
      </c>
      <c r="W13" s="81">
        <v>44631</v>
      </c>
      <c r="X13" s="82">
        <v>45758</v>
      </c>
      <c r="Y13" s="67">
        <f t="shared" si="0"/>
        <v>3</v>
      </c>
      <c r="Z13" s="54" t="s">
        <v>68</v>
      </c>
      <c r="AA13" s="55" t="s">
        <v>68</v>
      </c>
      <c r="AB13" s="12" t="s">
        <v>68</v>
      </c>
      <c r="AC13" s="3" t="s">
        <v>68</v>
      </c>
      <c r="AD13" s="3" t="s">
        <v>68</v>
      </c>
      <c r="AE13" s="3" t="s">
        <v>68</v>
      </c>
      <c r="AF13" s="3" t="s">
        <v>68</v>
      </c>
      <c r="AG13" s="3">
        <v>1</v>
      </c>
      <c r="AH13" s="3" t="s">
        <v>68</v>
      </c>
      <c r="AI13" s="3" t="s">
        <v>68</v>
      </c>
      <c r="AJ13" s="3">
        <v>1</v>
      </c>
      <c r="AK13" s="3" t="s">
        <v>68</v>
      </c>
      <c r="AL13" s="3" t="s">
        <v>68</v>
      </c>
      <c r="AM13" s="3" t="s">
        <v>68</v>
      </c>
      <c r="AN13" s="3" t="s">
        <v>68</v>
      </c>
      <c r="AO13" s="3">
        <v>1</v>
      </c>
      <c r="AP13" s="3" t="s">
        <v>68</v>
      </c>
      <c r="AQ13" s="3" t="s">
        <v>68</v>
      </c>
      <c r="AR13" s="3" t="s">
        <v>68</v>
      </c>
      <c r="AS13" s="3" t="s">
        <v>68</v>
      </c>
      <c r="AT13" s="3">
        <v>1</v>
      </c>
      <c r="AV13" s="61"/>
    </row>
    <row r="14" spans="2:48" ht="19.5" customHeight="1">
      <c r="B14" s="3">
        <v>223</v>
      </c>
      <c r="C14" s="60">
        <v>8</v>
      </c>
      <c r="E14" s="11" t="s">
        <v>111</v>
      </c>
      <c r="F14" s="13" t="s">
        <v>112</v>
      </c>
      <c r="G14" s="51" t="s">
        <v>113</v>
      </c>
      <c r="H14" s="13" t="s">
        <v>118</v>
      </c>
      <c r="I14" s="13" t="s">
        <v>119</v>
      </c>
      <c r="J14" s="119">
        <v>172</v>
      </c>
      <c r="K14" s="119">
        <v>5</v>
      </c>
      <c r="L14" s="119" t="s">
        <v>479</v>
      </c>
      <c r="M14" s="13" t="s">
        <v>480</v>
      </c>
      <c r="N14" s="120" t="s">
        <v>489</v>
      </c>
      <c r="O14" s="15" t="s">
        <v>369</v>
      </c>
      <c r="P14" s="121" t="s">
        <v>402</v>
      </c>
      <c r="Q14" s="14"/>
      <c r="R14" s="78">
        <v>0.65</v>
      </c>
      <c r="S14" s="16" t="s">
        <v>66</v>
      </c>
      <c r="T14" s="16" t="s">
        <v>67</v>
      </c>
      <c r="U14" s="79">
        <v>44631</v>
      </c>
      <c r="V14" s="80">
        <v>45726</v>
      </c>
      <c r="W14" s="81">
        <v>44631</v>
      </c>
      <c r="X14" s="82">
        <v>45758</v>
      </c>
      <c r="Y14" s="67">
        <f t="shared" si="0"/>
        <v>3</v>
      </c>
      <c r="Z14" s="54" t="s">
        <v>68</v>
      </c>
      <c r="AA14" s="55" t="s">
        <v>68</v>
      </c>
      <c r="AB14" s="12" t="s">
        <v>68</v>
      </c>
      <c r="AC14" s="3" t="s">
        <v>68</v>
      </c>
      <c r="AD14" s="3" t="s">
        <v>68</v>
      </c>
      <c r="AE14" s="3" t="s">
        <v>68</v>
      </c>
      <c r="AF14" s="3" t="s">
        <v>68</v>
      </c>
      <c r="AG14" s="3">
        <v>1</v>
      </c>
      <c r="AH14" s="3" t="s">
        <v>68</v>
      </c>
      <c r="AI14" s="3" t="s">
        <v>68</v>
      </c>
      <c r="AJ14" s="3">
        <v>1</v>
      </c>
      <c r="AK14" s="3" t="s">
        <v>68</v>
      </c>
      <c r="AL14" s="3" t="s">
        <v>68</v>
      </c>
      <c r="AM14" s="3" t="s">
        <v>68</v>
      </c>
      <c r="AN14" s="3" t="s">
        <v>68</v>
      </c>
      <c r="AO14" s="3">
        <v>1</v>
      </c>
      <c r="AP14" s="3" t="s">
        <v>68</v>
      </c>
      <c r="AQ14" s="3" t="s">
        <v>68</v>
      </c>
      <c r="AR14" s="3" t="s">
        <v>68</v>
      </c>
      <c r="AS14" s="3" t="s">
        <v>68</v>
      </c>
      <c r="AT14" s="3">
        <v>1</v>
      </c>
      <c r="AV14" s="61"/>
    </row>
    <row r="15" spans="2:48" ht="19.5" customHeight="1">
      <c r="B15" s="92">
        <v>224</v>
      </c>
      <c r="C15" s="117">
        <v>9</v>
      </c>
      <c r="E15" s="122" t="s">
        <v>111</v>
      </c>
      <c r="F15" s="123" t="s">
        <v>112</v>
      </c>
      <c r="G15" s="124" t="s">
        <v>113</v>
      </c>
      <c r="H15" s="123" t="s">
        <v>114</v>
      </c>
      <c r="I15" s="123" t="s">
        <v>117</v>
      </c>
      <c r="J15" s="125">
        <v>192</v>
      </c>
      <c r="K15" s="125">
        <v>3</v>
      </c>
      <c r="L15" s="125" t="s">
        <v>125</v>
      </c>
      <c r="M15" s="123" t="s">
        <v>126</v>
      </c>
      <c r="N15" s="126" t="s">
        <v>517</v>
      </c>
      <c r="O15" s="127" t="s">
        <v>372</v>
      </c>
      <c r="P15" s="128" t="s">
        <v>87</v>
      </c>
      <c r="Q15" s="127"/>
      <c r="R15" s="129">
        <v>1.99</v>
      </c>
      <c r="S15" s="130" t="s">
        <v>71</v>
      </c>
      <c r="T15" s="130" t="s">
        <v>62</v>
      </c>
      <c r="U15" s="131">
        <v>41295</v>
      </c>
      <c r="V15" s="132">
        <v>45311</v>
      </c>
      <c r="W15" s="133">
        <v>44582</v>
      </c>
      <c r="X15" s="134">
        <v>45312</v>
      </c>
      <c r="Y15" s="135">
        <f t="shared" si="0"/>
        <v>11</v>
      </c>
      <c r="Z15" s="139" t="s">
        <v>585</v>
      </c>
      <c r="AA15" s="142" t="s">
        <v>585</v>
      </c>
      <c r="AB15" s="92"/>
      <c r="AC15" s="92"/>
      <c r="AD15" s="92"/>
      <c r="AE15" s="92" t="s">
        <v>68</v>
      </c>
      <c r="AF15" s="92" t="s">
        <v>68</v>
      </c>
      <c r="AG15" s="92" t="s">
        <v>68</v>
      </c>
      <c r="AH15" s="92" t="s">
        <v>68</v>
      </c>
      <c r="AI15" s="92">
        <v>1</v>
      </c>
      <c r="AJ15" s="92" t="s">
        <v>68</v>
      </c>
      <c r="AK15" s="92" t="s">
        <v>68</v>
      </c>
      <c r="AL15" s="92">
        <v>1</v>
      </c>
      <c r="AM15" s="92" t="s">
        <v>68</v>
      </c>
      <c r="AN15" s="92" t="s">
        <v>68</v>
      </c>
      <c r="AO15" s="92" t="s">
        <v>68</v>
      </c>
      <c r="AP15" s="92" t="s">
        <v>68</v>
      </c>
      <c r="AQ15" s="152">
        <v>0</v>
      </c>
      <c r="AR15" s="92" t="s">
        <v>68</v>
      </c>
      <c r="AS15" s="92" t="s">
        <v>68</v>
      </c>
      <c r="AT15" s="92" t="s">
        <v>68</v>
      </c>
      <c r="AV15" s="137" t="s">
        <v>554</v>
      </c>
    </row>
    <row r="16" spans="2:48" ht="19.5" customHeight="1">
      <c r="B16" s="3">
        <v>225</v>
      </c>
      <c r="C16" s="60">
        <v>10</v>
      </c>
      <c r="E16" s="11" t="s">
        <v>111</v>
      </c>
      <c r="F16" s="13" t="s">
        <v>112</v>
      </c>
      <c r="G16" s="51" t="s">
        <v>113</v>
      </c>
      <c r="H16" s="13" t="s">
        <v>120</v>
      </c>
      <c r="I16" s="13" t="s">
        <v>127</v>
      </c>
      <c r="J16" s="119">
        <v>213</v>
      </c>
      <c r="K16" s="119">
        <v>3</v>
      </c>
      <c r="L16" s="119" t="s">
        <v>128</v>
      </c>
      <c r="M16" s="13" t="s">
        <v>129</v>
      </c>
      <c r="N16" s="120" t="s">
        <v>517</v>
      </c>
      <c r="O16" s="15" t="s">
        <v>372</v>
      </c>
      <c r="P16" s="121" t="s">
        <v>87</v>
      </c>
      <c r="Q16" s="14"/>
      <c r="R16" s="78">
        <v>1.99</v>
      </c>
      <c r="S16" s="16" t="s">
        <v>71</v>
      </c>
      <c r="T16" s="16" t="s">
        <v>62</v>
      </c>
      <c r="U16" s="79">
        <v>41694</v>
      </c>
      <c r="V16" s="151">
        <v>45715</v>
      </c>
      <c r="W16" s="146">
        <v>45009</v>
      </c>
      <c r="X16" s="147">
        <v>45740</v>
      </c>
      <c r="Y16" s="67">
        <f t="shared" si="0"/>
        <v>11</v>
      </c>
      <c r="Z16" s="54" t="s">
        <v>68</v>
      </c>
      <c r="AA16" s="55" t="s">
        <v>68</v>
      </c>
      <c r="AB16" s="12" t="s">
        <v>68</v>
      </c>
      <c r="AC16" s="3" t="s">
        <v>68</v>
      </c>
      <c r="AD16" s="3" t="s">
        <v>68</v>
      </c>
      <c r="AE16" s="3">
        <v>1</v>
      </c>
      <c r="AF16" s="3" t="s">
        <v>68</v>
      </c>
      <c r="AG16" s="3" t="s">
        <v>68</v>
      </c>
      <c r="AH16" s="3" t="s">
        <v>68</v>
      </c>
      <c r="AI16" s="3">
        <v>1</v>
      </c>
      <c r="AJ16" s="3" t="s">
        <v>68</v>
      </c>
      <c r="AK16" s="3" t="s">
        <v>68</v>
      </c>
      <c r="AL16" s="3">
        <v>1</v>
      </c>
      <c r="AM16" s="3" t="s">
        <v>68</v>
      </c>
      <c r="AN16" s="3" t="s">
        <v>68</v>
      </c>
      <c r="AO16" s="3" t="s">
        <v>68</v>
      </c>
      <c r="AP16" s="3" t="s">
        <v>68</v>
      </c>
      <c r="AQ16" s="3">
        <v>1</v>
      </c>
      <c r="AR16" s="3" t="s">
        <v>68</v>
      </c>
      <c r="AS16" s="3" t="s">
        <v>68</v>
      </c>
      <c r="AT16" s="3" t="s">
        <v>68</v>
      </c>
      <c r="AV16" s="61"/>
    </row>
    <row r="17" spans="2:48" ht="19.5" customHeight="1">
      <c r="B17" s="3">
        <v>226</v>
      </c>
      <c r="C17" s="60">
        <v>11</v>
      </c>
      <c r="E17" s="11" t="s">
        <v>111</v>
      </c>
      <c r="F17" s="13" t="s">
        <v>112</v>
      </c>
      <c r="G17" s="51" t="s">
        <v>113</v>
      </c>
      <c r="H17" s="13" t="s">
        <v>118</v>
      </c>
      <c r="I17" s="13" t="s">
        <v>130</v>
      </c>
      <c r="J17" s="119">
        <v>233</v>
      </c>
      <c r="K17" s="119">
        <v>3</v>
      </c>
      <c r="L17" s="119" t="s">
        <v>131</v>
      </c>
      <c r="M17" s="13" t="s">
        <v>132</v>
      </c>
      <c r="N17" s="120" t="s">
        <v>517</v>
      </c>
      <c r="O17" s="15" t="s">
        <v>372</v>
      </c>
      <c r="P17" s="121" t="s">
        <v>60</v>
      </c>
      <c r="Q17" s="14"/>
      <c r="R17" s="78">
        <v>1.99</v>
      </c>
      <c r="S17" s="16" t="s">
        <v>71</v>
      </c>
      <c r="T17" s="16" t="s">
        <v>62</v>
      </c>
      <c r="U17" s="79">
        <v>42073</v>
      </c>
      <c r="V17" s="80">
        <v>45360</v>
      </c>
      <c r="W17" s="81">
        <v>44630</v>
      </c>
      <c r="X17" s="82">
        <v>45361</v>
      </c>
      <c r="Y17" s="67">
        <f t="shared" si="0"/>
        <v>9</v>
      </c>
      <c r="Z17" s="54">
        <v>24600</v>
      </c>
      <c r="AA17" s="55">
        <v>17650</v>
      </c>
      <c r="AB17" s="12">
        <v>1</v>
      </c>
      <c r="AC17" s="3" t="s">
        <v>68</v>
      </c>
      <c r="AD17" s="3" t="s">
        <v>68</v>
      </c>
      <c r="AE17" s="3" t="s">
        <v>68</v>
      </c>
      <c r="AF17" s="3" t="s">
        <v>68</v>
      </c>
      <c r="AG17" s="3" t="s">
        <v>68</v>
      </c>
      <c r="AH17" s="3" t="s">
        <v>68</v>
      </c>
      <c r="AI17" s="3">
        <v>1</v>
      </c>
      <c r="AJ17" s="3" t="s">
        <v>68</v>
      </c>
      <c r="AK17" s="3" t="s">
        <v>68</v>
      </c>
      <c r="AL17" s="3">
        <v>1</v>
      </c>
      <c r="AM17" s="3" t="s">
        <v>68</v>
      </c>
      <c r="AN17" s="3" t="s">
        <v>68</v>
      </c>
      <c r="AO17" s="3" t="s">
        <v>68</v>
      </c>
      <c r="AP17" s="3" t="s">
        <v>68</v>
      </c>
      <c r="AQ17" s="3">
        <v>1</v>
      </c>
      <c r="AR17" s="3" t="s">
        <v>68</v>
      </c>
      <c r="AS17" s="3" t="s">
        <v>68</v>
      </c>
      <c r="AT17" s="3" t="s">
        <v>68</v>
      </c>
      <c r="AV17" s="61"/>
    </row>
    <row r="18" spans="2:48" ht="19.5" customHeight="1">
      <c r="B18" s="3">
        <v>227</v>
      </c>
      <c r="C18" s="60">
        <v>12</v>
      </c>
      <c r="E18" s="11" t="s">
        <v>111</v>
      </c>
      <c r="F18" s="13" t="s">
        <v>112</v>
      </c>
      <c r="G18" s="51" t="s">
        <v>113</v>
      </c>
      <c r="H18" s="13" t="s">
        <v>114</v>
      </c>
      <c r="I18" s="13" t="s">
        <v>122</v>
      </c>
      <c r="J18" s="119">
        <v>244</v>
      </c>
      <c r="K18" s="119">
        <v>3</v>
      </c>
      <c r="L18" s="119" t="s">
        <v>133</v>
      </c>
      <c r="M18" s="13" t="s">
        <v>134</v>
      </c>
      <c r="N18" s="120" t="s">
        <v>517</v>
      </c>
      <c r="O18" s="15" t="s">
        <v>372</v>
      </c>
      <c r="P18" s="121" t="s">
        <v>60</v>
      </c>
      <c r="Q18" s="15"/>
      <c r="R18" s="78">
        <v>1.99</v>
      </c>
      <c r="S18" s="16" t="s">
        <v>71</v>
      </c>
      <c r="T18" s="16" t="s">
        <v>62</v>
      </c>
      <c r="U18" s="79">
        <v>42419</v>
      </c>
      <c r="V18" s="80">
        <v>45706</v>
      </c>
      <c r="W18" s="146">
        <v>44976</v>
      </c>
      <c r="X18" s="147">
        <v>45707</v>
      </c>
      <c r="Y18" s="67">
        <f t="shared" si="0"/>
        <v>9</v>
      </c>
      <c r="Z18" s="54" t="s">
        <v>68</v>
      </c>
      <c r="AA18" s="55" t="s">
        <v>68</v>
      </c>
      <c r="AB18" s="12" t="s">
        <v>68</v>
      </c>
      <c r="AC18" s="3" t="s">
        <v>68</v>
      </c>
      <c r="AD18" s="3" t="s">
        <v>68</v>
      </c>
      <c r="AE18" s="3">
        <v>1</v>
      </c>
      <c r="AF18" s="3" t="s">
        <v>68</v>
      </c>
      <c r="AG18" s="3" t="s">
        <v>68</v>
      </c>
      <c r="AH18" s="3" t="s">
        <v>68</v>
      </c>
      <c r="AI18" s="3">
        <v>1</v>
      </c>
      <c r="AJ18" s="3" t="s">
        <v>68</v>
      </c>
      <c r="AK18" s="3" t="s">
        <v>68</v>
      </c>
      <c r="AL18" s="3">
        <v>1</v>
      </c>
      <c r="AM18" s="3" t="s">
        <v>68</v>
      </c>
      <c r="AN18" s="3" t="s">
        <v>68</v>
      </c>
      <c r="AO18" s="3" t="s">
        <v>68</v>
      </c>
      <c r="AP18" s="3" t="s">
        <v>68</v>
      </c>
      <c r="AQ18" s="3">
        <v>1</v>
      </c>
      <c r="AR18" s="3" t="s">
        <v>68</v>
      </c>
      <c r="AS18" s="3" t="s">
        <v>68</v>
      </c>
      <c r="AT18" s="3" t="s">
        <v>68</v>
      </c>
      <c r="AV18" s="61"/>
    </row>
    <row r="19" spans="2:48" ht="19.5" customHeight="1">
      <c r="B19" s="3">
        <v>228</v>
      </c>
      <c r="C19" s="60">
        <v>13</v>
      </c>
      <c r="E19" s="11" t="s">
        <v>111</v>
      </c>
      <c r="F19" s="13" t="s">
        <v>112</v>
      </c>
      <c r="G19" s="51" t="s">
        <v>113</v>
      </c>
      <c r="H19" s="13" t="s">
        <v>118</v>
      </c>
      <c r="I19" s="13" t="s">
        <v>119</v>
      </c>
      <c r="J19" s="119">
        <v>249</v>
      </c>
      <c r="K19" s="119">
        <v>3</v>
      </c>
      <c r="L19" s="119" t="s">
        <v>142</v>
      </c>
      <c r="M19" s="13" t="s">
        <v>143</v>
      </c>
      <c r="N19" s="120" t="s">
        <v>511</v>
      </c>
      <c r="O19" s="15" t="s">
        <v>512</v>
      </c>
      <c r="P19" s="121" t="s">
        <v>144</v>
      </c>
      <c r="Q19" s="14"/>
      <c r="R19" s="78">
        <v>1.99</v>
      </c>
      <c r="S19" s="16" t="s">
        <v>71</v>
      </c>
      <c r="T19" s="16" t="s">
        <v>62</v>
      </c>
      <c r="U19" s="79">
        <v>42759</v>
      </c>
      <c r="V19" s="80">
        <v>45314</v>
      </c>
      <c r="W19" s="81">
        <v>44616</v>
      </c>
      <c r="X19" s="82">
        <v>45346</v>
      </c>
      <c r="Y19" s="67">
        <f t="shared" si="0"/>
        <v>7</v>
      </c>
      <c r="Z19" s="54">
        <v>24600</v>
      </c>
      <c r="AA19" s="55">
        <v>17650</v>
      </c>
      <c r="AB19" s="12">
        <v>1</v>
      </c>
      <c r="AC19" s="3" t="s">
        <v>68</v>
      </c>
      <c r="AD19" s="3" t="s">
        <v>68</v>
      </c>
      <c r="AE19" s="3" t="s">
        <v>68</v>
      </c>
      <c r="AF19" s="3" t="s">
        <v>68</v>
      </c>
      <c r="AG19" s="3" t="s">
        <v>68</v>
      </c>
      <c r="AH19" s="3" t="s">
        <v>68</v>
      </c>
      <c r="AI19" s="3">
        <v>1</v>
      </c>
      <c r="AJ19" s="3" t="s">
        <v>68</v>
      </c>
      <c r="AK19" s="3" t="s">
        <v>68</v>
      </c>
      <c r="AL19" s="3">
        <v>1</v>
      </c>
      <c r="AM19" s="3" t="s">
        <v>68</v>
      </c>
      <c r="AN19" s="3" t="s">
        <v>68</v>
      </c>
      <c r="AO19" s="3" t="s">
        <v>68</v>
      </c>
      <c r="AP19" s="3" t="s">
        <v>68</v>
      </c>
      <c r="AQ19" s="3">
        <v>1</v>
      </c>
      <c r="AR19" s="3" t="s">
        <v>68</v>
      </c>
      <c r="AS19" s="3" t="s">
        <v>68</v>
      </c>
      <c r="AT19" s="3" t="s">
        <v>68</v>
      </c>
      <c r="AV19" s="61"/>
    </row>
    <row r="20" spans="2:48" ht="19.5" customHeight="1">
      <c r="B20" s="3">
        <v>229</v>
      </c>
      <c r="C20" s="60">
        <v>14</v>
      </c>
      <c r="E20" s="11" t="s">
        <v>111</v>
      </c>
      <c r="F20" s="13" t="s">
        <v>112</v>
      </c>
      <c r="G20" s="51" t="s">
        <v>113</v>
      </c>
      <c r="H20" s="13" t="s">
        <v>114</v>
      </c>
      <c r="I20" s="13" t="s">
        <v>145</v>
      </c>
      <c r="J20" s="119">
        <v>254</v>
      </c>
      <c r="K20" s="119">
        <v>3</v>
      </c>
      <c r="L20" s="119" t="s">
        <v>146</v>
      </c>
      <c r="M20" s="13" t="s">
        <v>147</v>
      </c>
      <c r="N20" s="120" t="s">
        <v>511</v>
      </c>
      <c r="O20" s="15" t="s">
        <v>512</v>
      </c>
      <c r="P20" s="121" t="s">
        <v>144</v>
      </c>
      <c r="Q20" s="14"/>
      <c r="R20" s="78">
        <v>1.99</v>
      </c>
      <c r="S20" s="16" t="s">
        <v>71</v>
      </c>
      <c r="T20" s="16" t="s">
        <v>62</v>
      </c>
      <c r="U20" s="79">
        <v>42759</v>
      </c>
      <c r="V20" s="151">
        <v>45315</v>
      </c>
      <c r="W20" s="81">
        <v>44616</v>
      </c>
      <c r="X20" s="82">
        <v>45346</v>
      </c>
      <c r="Y20" s="67">
        <f t="shared" si="0"/>
        <v>7</v>
      </c>
      <c r="Z20" s="54">
        <v>24600</v>
      </c>
      <c r="AA20" s="55">
        <v>17650</v>
      </c>
      <c r="AB20" s="12">
        <v>1</v>
      </c>
      <c r="AC20" s="3" t="s">
        <v>68</v>
      </c>
      <c r="AD20" s="3" t="s">
        <v>68</v>
      </c>
      <c r="AE20" s="3" t="s">
        <v>68</v>
      </c>
      <c r="AF20" s="3" t="s">
        <v>68</v>
      </c>
      <c r="AG20" s="3" t="s">
        <v>68</v>
      </c>
      <c r="AH20" s="3" t="s">
        <v>68</v>
      </c>
      <c r="AI20" s="3">
        <v>1</v>
      </c>
      <c r="AJ20" s="3" t="s">
        <v>68</v>
      </c>
      <c r="AK20" s="3" t="s">
        <v>68</v>
      </c>
      <c r="AL20" s="3">
        <v>1</v>
      </c>
      <c r="AM20" s="3" t="s">
        <v>68</v>
      </c>
      <c r="AN20" s="3" t="s">
        <v>68</v>
      </c>
      <c r="AO20" s="3" t="s">
        <v>68</v>
      </c>
      <c r="AP20" s="3" t="s">
        <v>68</v>
      </c>
      <c r="AQ20" s="3">
        <v>1</v>
      </c>
      <c r="AR20" s="3" t="s">
        <v>68</v>
      </c>
      <c r="AS20" s="3" t="s">
        <v>68</v>
      </c>
      <c r="AT20" s="3" t="s">
        <v>68</v>
      </c>
      <c r="AV20" s="61"/>
    </row>
    <row r="21" spans="2:48" ht="19.5" customHeight="1">
      <c r="B21" s="3">
        <v>230</v>
      </c>
      <c r="C21" s="60">
        <v>15</v>
      </c>
      <c r="E21" s="11" t="s">
        <v>111</v>
      </c>
      <c r="F21" s="13" t="s">
        <v>112</v>
      </c>
      <c r="G21" s="51" t="s">
        <v>113</v>
      </c>
      <c r="H21" s="13" t="s">
        <v>114</v>
      </c>
      <c r="I21" s="13" t="s">
        <v>148</v>
      </c>
      <c r="J21" s="119">
        <v>263</v>
      </c>
      <c r="K21" s="119">
        <v>3</v>
      </c>
      <c r="L21" s="119" t="s">
        <v>149</v>
      </c>
      <c r="M21" s="13" t="s">
        <v>150</v>
      </c>
      <c r="N21" s="120" t="s">
        <v>517</v>
      </c>
      <c r="O21" s="15" t="s">
        <v>372</v>
      </c>
      <c r="P21" s="121" t="s">
        <v>60</v>
      </c>
      <c r="Q21" s="15"/>
      <c r="R21" s="78">
        <v>1.99</v>
      </c>
      <c r="S21" s="16" t="s">
        <v>61</v>
      </c>
      <c r="T21" s="16" t="s">
        <v>62</v>
      </c>
      <c r="U21" s="79">
        <v>43084</v>
      </c>
      <c r="V21" s="80">
        <v>45640</v>
      </c>
      <c r="W21" s="146">
        <v>44941</v>
      </c>
      <c r="X21" s="147">
        <v>45672</v>
      </c>
      <c r="Y21" s="67">
        <f t="shared" si="0"/>
        <v>7</v>
      </c>
      <c r="Z21" s="54" t="s">
        <v>68</v>
      </c>
      <c r="AA21" s="55" t="s">
        <v>68</v>
      </c>
      <c r="AB21" s="12" t="s">
        <v>68</v>
      </c>
      <c r="AC21" s="3" t="s">
        <v>68</v>
      </c>
      <c r="AD21" s="3" t="s">
        <v>68</v>
      </c>
      <c r="AE21" s="3">
        <v>1</v>
      </c>
      <c r="AF21" s="3" t="s">
        <v>68</v>
      </c>
      <c r="AG21" s="3" t="s">
        <v>68</v>
      </c>
      <c r="AH21" s="3" t="s">
        <v>68</v>
      </c>
      <c r="AI21" s="3">
        <v>1</v>
      </c>
      <c r="AJ21" s="3" t="s">
        <v>68</v>
      </c>
      <c r="AK21" s="3" t="s">
        <v>68</v>
      </c>
      <c r="AL21" s="3">
        <v>1</v>
      </c>
      <c r="AM21" s="3" t="s">
        <v>68</v>
      </c>
      <c r="AN21" s="3" t="s">
        <v>68</v>
      </c>
      <c r="AO21" s="3" t="s">
        <v>68</v>
      </c>
      <c r="AP21" s="3" t="s">
        <v>68</v>
      </c>
      <c r="AQ21" s="3">
        <v>1</v>
      </c>
      <c r="AR21" s="3" t="s">
        <v>68</v>
      </c>
      <c r="AS21" s="3" t="s">
        <v>68</v>
      </c>
      <c r="AT21" s="3" t="s">
        <v>68</v>
      </c>
      <c r="AV21" s="61"/>
    </row>
    <row r="22" spans="2:48" ht="19.5" customHeight="1">
      <c r="B22" s="3">
        <v>231</v>
      </c>
      <c r="C22" s="60">
        <v>16</v>
      </c>
      <c r="E22" s="11" t="s">
        <v>111</v>
      </c>
      <c r="F22" s="13" t="s">
        <v>112</v>
      </c>
      <c r="G22" s="51" t="s">
        <v>113</v>
      </c>
      <c r="H22" s="13" t="s">
        <v>114</v>
      </c>
      <c r="I22" s="13" t="s">
        <v>586</v>
      </c>
      <c r="J22" s="119">
        <v>275</v>
      </c>
      <c r="K22" s="119">
        <v>3</v>
      </c>
      <c r="L22" s="119" t="s">
        <v>151</v>
      </c>
      <c r="M22" s="13" t="s">
        <v>152</v>
      </c>
      <c r="N22" s="120" t="s">
        <v>517</v>
      </c>
      <c r="O22" s="15" t="s">
        <v>372</v>
      </c>
      <c r="P22" s="121" t="s">
        <v>60</v>
      </c>
      <c r="Q22" s="14"/>
      <c r="R22" s="78">
        <v>1.99</v>
      </c>
      <c r="S22" s="16" t="s">
        <v>61</v>
      </c>
      <c r="T22" s="16" t="s">
        <v>62</v>
      </c>
      <c r="U22" s="79">
        <v>43431</v>
      </c>
      <c r="V22" s="80">
        <v>45256</v>
      </c>
      <c r="W22" s="81">
        <v>44557</v>
      </c>
      <c r="X22" s="82">
        <v>45287</v>
      </c>
      <c r="Y22" s="67">
        <f t="shared" si="0"/>
        <v>5</v>
      </c>
      <c r="Z22" s="54">
        <v>32800</v>
      </c>
      <c r="AA22" s="55">
        <v>17650</v>
      </c>
      <c r="AB22" s="12">
        <v>1</v>
      </c>
      <c r="AC22" s="3" t="s">
        <v>68</v>
      </c>
      <c r="AD22" s="3" t="s">
        <v>68</v>
      </c>
      <c r="AE22" s="3" t="s">
        <v>68</v>
      </c>
      <c r="AF22" s="3" t="s">
        <v>68</v>
      </c>
      <c r="AG22" s="3" t="s">
        <v>68</v>
      </c>
      <c r="AH22" s="3" t="s">
        <v>68</v>
      </c>
      <c r="AI22" s="3">
        <v>1</v>
      </c>
      <c r="AJ22" s="3" t="s">
        <v>68</v>
      </c>
      <c r="AK22" s="3" t="s">
        <v>68</v>
      </c>
      <c r="AL22" s="3">
        <v>1</v>
      </c>
      <c r="AM22" s="3" t="s">
        <v>68</v>
      </c>
      <c r="AN22" s="3" t="s">
        <v>68</v>
      </c>
      <c r="AO22" s="3" t="s">
        <v>68</v>
      </c>
      <c r="AP22" s="3" t="s">
        <v>68</v>
      </c>
      <c r="AQ22" s="3">
        <v>1</v>
      </c>
      <c r="AR22" s="3" t="s">
        <v>68</v>
      </c>
      <c r="AS22" s="3" t="s">
        <v>68</v>
      </c>
      <c r="AT22" s="3" t="s">
        <v>68</v>
      </c>
      <c r="AV22" s="61"/>
    </row>
    <row r="23" spans="2:48" ht="19.5" customHeight="1">
      <c r="B23" s="3">
        <v>232</v>
      </c>
      <c r="C23" s="60">
        <v>17</v>
      </c>
      <c r="E23" s="11" t="s">
        <v>111</v>
      </c>
      <c r="F23" s="13" t="s">
        <v>112</v>
      </c>
      <c r="G23" s="51" t="s">
        <v>113</v>
      </c>
      <c r="H23" s="13" t="s">
        <v>120</v>
      </c>
      <c r="I23" s="13" t="s">
        <v>153</v>
      </c>
      <c r="J23" s="119">
        <v>281</v>
      </c>
      <c r="K23" s="119">
        <v>3</v>
      </c>
      <c r="L23" s="119" t="s">
        <v>154</v>
      </c>
      <c r="M23" s="13" t="s">
        <v>155</v>
      </c>
      <c r="N23" s="120" t="s">
        <v>517</v>
      </c>
      <c r="O23" s="15" t="s">
        <v>372</v>
      </c>
      <c r="P23" s="121" t="s">
        <v>60</v>
      </c>
      <c r="Q23" s="14"/>
      <c r="R23" s="78">
        <v>1.99</v>
      </c>
      <c r="S23" s="16" t="s">
        <v>61</v>
      </c>
      <c r="T23" s="16" t="s">
        <v>62</v>
      </c>
      <c r="U23" s="79">
        <v>43431</v>
      </c>
      <c r="V23" s="80">
        <v>45256</v>
      </c>
      <c r="W23" s="81">
        <v>44557</v>
      </c>
      <c r="X23" s="82">
        <v>45287</v>
      </c>
      <c r="Y23" s="67">
        <f t="shared" si="0"/>
        <v>5</v>
      </c>
      <c r="Z23" s="54">
        <v>32800</v>
      </c>
      <c r="AA23" s="55">
        <v>17650</v>
      </c>
      <c r="AB23" s="12">
        <v>1</v>
      </c>
      <c r="AC23" s="3" t="s">
        <v>68</v>
      </c>
      <c r="AD23" s="3" t="s">
        <v>68</v>
      </c>
      <c r="AE23" s="3" t="s">
        <v>68</v>
      </c>
      <c r="AF23" s="3" t="s">
        <v>68</v>
      </c>
      <c r="AG23" s="3" t="s">
        <v>68</v>
      </c>
      <c r="AH23" s="3" t="s">
        <v>68</v>
      </c>
      <c r="AI23" s="3">
        <v>1</v>
      </c>
      <c r="AJ23" s="3" t="s">
        <v>68</v>
      </c>
      <c r="AK23" s="3" t="s">
        <v>68</v>
      </c>
      <c r="AL23" s="3">
        <v>1</v>
      </c>
      <c r="AM23" s="3" t="s">
        <v>68</v>
      </c>
      <c r="AN23" s="3" t="s">
        <v>68</v>
      </c>
      <c r="AO23" s="3" t="s">
        <v>68</v>
      </c>
      <c r="AP23" s="3" t="s">
        <v>68</v>
      </c>
      <c r="AQ23" s="3">
        <v>1</v>
      </c>
      <c r="AR23" s="3" t="s">
        <v>68</v>
      </c>
      <c r="AS23" s="3" t="s">
        <v>68</v>
      </c>
      <c r="AT23" s="3" t="s">
        <v>68</v>
      </c>
      <c r="AV23" s="61"/>
    </row>
    <row r="24" spans="2:48" ht="19.5" customHeight="1">
      <c r="B24" s="3">
        <v>233</v>
      </c>
      <c r="C24" s="60">
        <v>18</v>
      </c>
      <c r="E24" s="11" t="s">
        <v>111</v>
      </c>
      <c r="F24" s="13" t="s">
        <v>112</v>
      </c>
      <c r="G24" s="51" t="s">
        <v>113</v>
      </c>
      <c r="H24" s="13" t="s">
        <v>115</v>
      </c>
      <c r="I24" s="13" t="s">
        <v>116</v>
      </c>
      <c r="J24" s="119">
        <v>291</v>
      </c>
      <c r="K24" s="119">
        <v>3</v>
      </c>
      <c r="L24" s="119" t="s">
        <v>388</v>
      </c>
      <c r="M24" s="13" t="s">
        <v>389</v>
      </c>
      <c r="N24" s="120" t="s">
        <v>517</v>
      </c>
      <c r="O24" s="15" t="s">
        <v>372</v>
      </c>
      <c r="P24" s="121" t="s">
        <v>60</v>
      </c>
      <c r="Q24" s="15"/>
      <c r="R24" s="78">
        <v>1.99</v>
      </c>
      <c r="S24" s="16" t="s">
        <v>61</v>
      </c>
      <c r="T24" s="16" t="s">
        <v>62</v>
      </c>
      <c r="U24" s="79">
        <v>43887</v>
      </c>
      <c r="V24" s="80">
        <v>45713</v>
      </c>
      <c r="W24" s="146">
        <v>44992</v>
      </c>
      <c r="X24" s="147">
        <v>45723</v>
      </c>
      <c r="Y24" s="67">
        <f t="shared" si="0"/>
        <v>5</v>
      </c>
      <c r="Z24" s="54" t="s">
        <v>68</v>
      </c>
      <c r="AA24" s="55" t="s">
        <v>68</v>
      </c>
      <c r="AB24" s="12" t="s">
        <v>68</v>
      </c>
      <c r="AC24" s="3" t="s">
        <v>68</v>
      </c>
      <c r="AD24" s="3" t="s">
        <v>68</v>
      </c>
      <c r="AE24" s="3">
        <v>1</v>
      </c>
      <c r="AF24" s="3" t="s">
        <v>68</v>
      </c>
      <c r="AG24" s="3" t="s">
        <v>68</v>
      </c>
      <c r="AH24" s="3" t="s">
        <v>68</v>
      </c>
      <c r="AI24" s="3">
        <v>1</v>
      </c>
      <c r="AJ24" s="3" t="s">
        <v>68</v>
      </c>
      <c r="AK24" s="3" t="s">
        <v>68</v>
      </c>
      <c r="AL24" s="3">
        <v>1</v>
      </c>
      <c r="AM24" s="3" t="s">
        <v>68</v>
      </c>
      <c r="AN24" s="3" t="s">
        <v>68</v>
      </c>
      <c r="AO24" s="3" t="s">
        <v>68</v>
      </c>
      <c r="AP24" s="3" t="s">
        <v>68</v>
      </c>
      <c r="AQ24" s="3">
        <v>1</v>
      </c>
      <c r="AR24" s="3" t="s">
        <v>68</v>
      </c>
      <c r="AS24" s="3" t="s">
        <v>68</v>
      </c>
      <c r="AT24" s="3" t="s">
        <v>68</v>
      </c>
      <c r="AV24" s="61"/>
    </row>
    <row r="25" spans="2:48" ht="19.5" customHeight="1">
      <c r="B25" s="3">
        <v>234</v>
      </c>
      <c r="C25" s="60">
        <v>19</v>
      </c>
      <c r="E25" s="11" t="s">
        <v>111</v>
      </c>
      <c r="F25" s="13" t="s">
        <v>112</v>
      </c>
      <c r="G25" s="51" t="s">
        <v>113</v>
      </c>
      <c r="H25" s="13" t="s">
        <v>120</v>
      </c>
      <c r="I25" s="13" t="s">
        <v>121</v>
      </c>
      <c r="J25" s="119">
        <v>322</v>
      </c>
      <c r="K25" s="119">
        <v>5</v>
      </c>
      <c r="L25" s="119" t="s">
        <v>481</v>
      </c>
      <c r="M25" s="13" t="s">
        <v>482</v>
      </c>
      <c r="N25" s="120" t="s">
        <v>489</v>
      </c>
      <c r="O25" s="15" t="s">
        <v>411</v>
      </c>
      <c r="P25" s="121" t="s">
        <v>412</v>
      </c>
      <c r="Q25" s="14"/>
      <c r="R25" s="78">
        <v>0.99</v>
      </c>
      <c r="S25" s="16" t="s">
        <v>491</v>
      </c>
      <c r="T25" s="16" t="s">
        <v>94</v>
      </c>
      <c r="U25" s="79">
        <v>44623</v>
      </c>
      <c r="V25" s="80">
        <v>45718</v>
      </c>
      <c r="W25" s="81">
        <v>44623</v>
      </c>
      <c r="X25" s="82">
        <v>45750</v>
      </c>
      <c r="Y25" s="67">
        <f t="shared" si="0"/>
        <v>3</v>
      </c>
      <c r="Z25" s="54" t="s">
        <v>68</v>
      </c>
      <c r="AA25" s="55" t="s">
        <v>68</v>
      </c>
      <c r="AB25" s="12" t="s">
        <v>68</v>
      </c>
      <c r="AC25" s="3" t="s">
        <v>68</v>
      </c>
      <c r="AD25" s="3" t="s">
        <v>68</v>
      </c>
      <c r="AE25" s="3">
        <v>1</v>
      </c>
      <c r="AF25" s="3" t="s">
        <v>68</v>
      </c>
      <c r="AG25" s="3" t="s">
        <v>68</v>
      </c>
      <c r="AH25" s="3" t="s">
        <v>68</v>
      </c>
      <c r="AI25" s="3">
        <v>1</v>
      </c>
      <c r="AJ25" s="3" t="s">
        <v>68</v>
      </c>
      <c r="AK25" s="3">
        <v>1</v>
      </c>
      <c r="AL25" s="3" t="s">
        <v>68</v>
      </c>
      <c r="AM25" s="3" t="s">
        <v>68</v>
      </c>
      <c r="AN25" s="3" t="s">
        <v>68</v>
      </c>
      <c r="AO25" s="3" t="s">
        <v>68</v>
      </c>
      <c r="AP25" s="3">
        <v>1</v>
      </c>
      <c r="AQ25" s="3" t="s">
        <v>68</v>
      </c>
      <c r="AR25" s="3" t="s">
        <v>68</v>
      </c>
      <c r="AS25" s="3" t="s">
        <v>68</v>
      </c>
      <c r="AT25" s="3" t="s">
        <v>68</v>
      </c>
      <c r="AV25" s="61"/>
    </row>
    <row r="26" spans="2:48" ht="19.5" customHeight="1">
      <c r="B26" s="112">
        <v>235</v>
      </c>
      <c r="C26" s="116">
        <v>20</v>
      </c>
      <c r="E26" s="93" t="s">
        <v>111</v>
      </c>
      <c r="F26" s="94" t="s">
        <v>112</v>
      </c>
      <c r="G26" s="95" t="s">
        <v>113</v>
      </c>
      <c r="H26" s="94" t="s">
        <v>135</v>
      </c>
      <c r="I26" s="94" t="s">
        <v>136</v>
      </c>
      <c r="J26" s="96">
        <v>335</v>
      </c>
      <c r="K26" s="96">
        <v>5</v>
      </c>
      <c r="L26" s="96" t="s">
        <v>587</v>
      </c>
      <c r="M26" s="94" t="s">
        <v>588</v>
      </c>
      <c r="N26" s="138" t="s">
        <v>550</v>
      </c>
      <c r="O26" s="98" t="s">
        <v>552</v>
      </c>
      <c r="P26" s="99" t="s">
        <v>553</v>
      </c>
      <c r="Q26" s="100"/>
      <c r="R26" s="118">
        <v>0.99</v>
      </c>
      <c r="S26" s="103" t="s">
        <v>71</v>
      </c>
      <c r="T26" s="103" t="s">
        <v>94</v>
      </c>
      <c r="U26" s="104">
        <v>44971</v>
      </c>
      <c r="V26" s="105">
        <v>46066</v>
      </c>
      <c r="W26" s="106">
        <v>44971</v>
      </c>
      <c r="X26" s="107">
        <v>46095</v>
      </c>
      <c r="Y26" s="108">
        <f t="shared" si="0"/>
        <v>3</v>
      </c>
      <c r="Z26" s="109" t="s">
        <v>68</v>
      </c>
      <c r="AA26" s="110" t="s">
        <v>68</v>
      </c>
      <c r="AB26" s="111" t="s">
        <v>68</v>
      </c>
      <c r="AC26" s="112" t="s">
        <v>68</v>
      </c>
      <c r="AD26" s="112" t="s">
        <v>68</v>
      </c>
      <c r="AE26" s="112">
        <v>1</v>
      </c>
      <c r="AF26" s="112" t="s">
        <v>68</v>
      </c>
      <c r="AG26" s="112" t="s">
        <v>68</v>
      </c>
      <c r="AH26" s="112" t="s">
        <v>68</v>
      </c>
      <c r="AI26" s="112">
        <v>1</v>
      </c>
      <c r="AJ26" s="112" t="s">
        <v>68</v>
      </c>
      <c r="AK26" s="112">
        <v>1</v>
      </c>
      <c r="AL26" s="112" t="s">
        <v>68</v>
      </c>
      <c r="AM26" s="112" t="s">
        <v>68</v>
      </c>
      <c r="AN26" s="112" t="s">
        <v>68</v>
      </c>
      <c r="AO26" s="112" t="s">
        <v>68</v>
      </c>
      <c r="AP26" s="112">
        <v>1</v>
      </c>
      <c r="AQ26" s="112" t="s">
        <v>68</v>
      </c>
      <c r="AR26" s="112" t="s">
        <v>68</v>
      </c>
      <c r="AS26" s="112" t="s">
        <v>68</v>
      </c>
      <c r="AT26" s="112" t="s">
        <v>68</v>
      </c>
      <c r="AV26" s="141" t="s">
        <v>544</v>
      </c>
    </row>
    <row r="27" spans="2:48" ht="19.5" customHeight="1">
      <c r="B27" s="112">
        <v>236</v>
      </c>
      <c r="C27" s="116">
        <v>21</v>
      </c>
      <c r="E27" s="93" t="s">
        <v>111</v>
      </c>
      <c r="F27" s="94" t="s">
        <v>112</v>
      </c>
      <c r="G27" s="95" t="s">
        <v>113</v>
      </c>
      <c r="H27" s="94" t="s">
        <v>114</v>
      </c>
      <c r="I27" s="94" t="s">
        <v>148</v>
      </c>
      <c r="J27" s="96">
        <v>338</v>
      </c>
      <c r="K27" s="96">
        <v>3</v>
      </c>
      <c r="L27" s="96" t="s">
        <v>589</v>
      </c>
      <c r="M27" s="94" t="s">
        <v>590</v>
      </c>
      <c r="N27" s="138" t="s">
        <v>511</v>
      </c>
      <c r="O27" s="98" t="s">
        <v>512</v>
      </c>
      <c r="P27" s="99" t="s">
        <v>414</v>
      </c>
      <c r="Q27" s="100"/>
      <c r="R27" s="118">
        <v>1.99</v>
      </c>
      <c r="S27" s="103" t="s">
        <v>61</v>
      </c>
      <c r="T27" s="103" t="s">
        <v>62</v>
      </c>
      <c r="U27" s="104">
        <v>44988</v>
      </c>
      <c r="V27" s="105">
        <v>46083</v>
      </c>
      <c r="W27" s="106">
        <v>44988</v>
      </c>
      <c r="X27" s="107">
        <v>46115</v>
      </c>
      <c r="Y27" s="108">
        <f t="shared" si="0"/>
        <v>3</v>
      </c>
      <c r="Z27" s="109" t="s">
        <v>68</v>
      </c>
      <c r="AA27" s="110" t="s">
        <v>68</v>
      </c>
      <c r="AB27" s="111" t="s">
        <v>68</v>
      </c>
      <c r="AC27" s="112" t="s">
        <v>68</v>
      </c>
      <c r="AD27" s="112" t="s">
        <v>68</v>
      </c>
      <c r="AE27" s="112">
        <v>1</v>
      </c>
      <c r="AF27" s="112" t="s">
        <v>68</v>
      </c>
      <c r="AG27" s="112" t="s">
        <v>68</v>
      </c>
      <c r="AH27" s="112" t="s">
        <v>68</v>
      </c>
      <c r="AI27" s="112">
        <v>1</v>
      </c>
      <c r="AJ27" s="112" t="s">
        <v>68</v>
      </c>
      <c r="AK27" s="112" t="s">
        <v>68</v>
      </c>
      <c r="AL27" s="112">
        <v>1</v>
      </c>
      <c r="AM27" s="112" t="s">
        <v>68</v>
      </c>
      <c r="AN27" s="112" t="s">
        <v>68</v>
      </c>
      <c r="AO27" s="112" t="s">
        <v>68</v>
      </c>
      <c r="AP27" s="112" t="s">
        <v>68</v>
      </c>
      <c r="AQ27" s="112">
        <v>1</v>
      </c>
      <c r="AR27" s="112" t="s">
        <v>68</v>
      </c>
      <c r="AS27" s="112" t="s">
        <v>68</v>
      </c>
      <c r="AT27" s="112" t="s">
        <v>68</v>
      </c>
      <c r="AV27" s="141" t="s">
        <v>544</v>
      </c>
    </row>
    <row r="28" spans="2:48" ht="19.5" customHeight="1">
      <c r="B28" s="3"/>
      <c r="C28" s="60"/>
      <c r="E28" s="11"/>
      <c r="F28" s="13"/>
      <c r="G28" s="51"/>
      <c r="H28" s="13"/>
      <c r="I28" s="13"/>
      <c r="J28" s="13"/>
      <c r="K28" s="13"/>
      <c r="L28" s="13"/>
      <c r="M28" s="13"/>
      <c r="N28" s="14"/>
      <c r="O28" s="15"/>
      <c r="P28" s="15"/>
      <c r="Q28" s="14"/>
      <c r="R28" s="16"/>
      <c r="S28" s="16"/>
      <c r="T28" s="16"/>
      <c r="U28" s="17"/>
      <c r="V28" s="22"/>
      <c r="W28" s="23"/>
      <c r="X28" s="24"/>
      <c r="Y28" s="67" t="str">
        <f t="shared" si="0"/>
        <v/>
      </c>
      <c r="Z28" s="54"/>
      <c r="AA28" s="55"/>
      <c r="AB28" s="12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V28" s="63"/>
    </row>
    <row r="30" spans="2:48" ht="19.5" customHeight="1"/>
    <row r="31" spans="2:48" ht="19.5" customHeight="1">
      <c r="J31" s="18"/>
      <c r="K31" s="18"/>
      <c r="O31" s="19">
        <f>SUBTOTAL(103,O7:O28)</f>
        <v>21</v>
      </c>
      <c r="V31" s="20"/>
      <c r="X31" s="57" t="s">
        <v>32</v>
      </c>
      <c r="Y31" s="57"/>
      <c r="Z31" s="56">
        <f t="shared" ref="Z31:AT31" si="1">SUBTOTAL(109,Z7:Z28)</f>
        <v>198400</v>
      </c>
      <c r="AA31" s="56">
        <f t="shared" si="1"/>
        <v>176060</v>
      </c>
      <c r="AB31" s="21">
        <f t="shared" si="1"/>
        <v>6</v>
      </c>
      <c r="AC31" s="21">
        <f t="shared" si="1"/>
        <v>0</v>
      </c>
      <c r="AD31" s="21">
        <f t="shared" si="1"/>
        <v>4</v>
      </c>
      <c r="AE31" s="21">
        <f t="shared" si="1"/>
        <v>7</v>
      </c>
      <c r="AF31" s="21">
        <f t="shared" si="1"/>
        <v>0</v>
      </c>
      <c r="AG31" s="21">
        <f t="shared" si="1"/>
        <v>3</v>
      </c>
      <c r="AH31" s="21">
        <f t="shared" si="1"/>
        <v>0</v>
      </c>
      <c r="AI31" s="21">
        <f t="shared" si="1"/>
        <v>14</v>
      </c>
      <c r="AJ31" s="21">
        <f t="shared" si="1"/>
        <v>7</v>
      </c>
      <c r="AK31" s="21">
        <f t="shared" si="1"/>
        <v>2</v>
      </c>
      <c r="AL31" s="21">
        <f t="shared" si="1"/>
        <v>12</v>
      </c>
      <c r="AM31" s="21">
        <f t="shared" si="1"/>
        <v>0</v>
      </c>
      <c r="AN31" s="21">
        <f t="shared" si="1"/>
        <v>0</v>
      </c>
      <c r="AO31" s="21">
        <f t="shared" si="1"/>
        <v>7</v>
      </c>
      <c r="AP31" s="21">
        <f t="shared" si="1"/>
        <v>2</v>
      </c>
      <c r="AQ31" s="21">
        <f t="shared" si="1"/>
        <v>11</v>
      </c>
      <c r="AR31" s="21">
        <f t="shared" si="1"/>
        <v>0</v>
      </c>
      <c r="AS31" s="21">
        <f t="shared" si="1"/>
        <v>0</v>
      </c>
      <c r="AT31" s="21">
        <f t="shared" si="1"/>
        <v>7</v>
      </c>
    </row>
    <row r="32" spans="2:48" ht="19.5" customHeight="1" thickBot="1"/>
    <row r="33" spans="6:26" ht="10.5" customHeight="1" thickBot="1">
      <c r="F33" s="41"/>
      <c r="G33" s="52"/>
      <c r="H33" s="42"/>
      <c r="I33" s="40"/>
      <c r="J33" s="38"/>
      <c r="K33" s="39"/>
      <c r="L33" s="43"/>
      <c r="M33" s="48"/>
      <c r="N33" s="292"/>
      <c r="O33" s="292"/>
      <c r="P33" s="49"/>
      <c r="Q33" s="292"/>
      <c r="R33" s="292"/>
      <c r="S33" s="292"/>
      <c r="T33" s="293"/>
      <c r="U33" s="294"/>
      <c r="V33" s="293"/>
      <c r="W33" s="295"/>
    </row>
    <row r="34" spans="6:26" ht="36.75" customHeight="1" thickTop="1">
      <c r="F34" s="296" t="s">
        <v>46</v>
      </c>
      <c r="G34" s="297"/>
      <c r="H34" s="298"/>
      <c r="I34" s="299" t="s">
        <v>38</v>
      </c>
      <c r="J34" s="300"/>
      <c r="K34" s="301"/>
      <c r="L34" s="44" t="s">
        <v>45</v>
      </c>
      <c r="M34" s="35" t="s">
        <v>35</v>
      </c>
      <c r="N34" s="302" t="s">
        <v>36</v>
      </c>
      <c r="O34" s="302"/>
      <c r="P34" s="36" t="s">
        <v>37</v>
      </c>
      <c r="Q34" s="303" t="s">
        <v>17</v>
      </c>
      <c r="R34" s="304"/>
      <c r="S34" s="305"/>
      <c r="T34" s="306" t="s">
        <v>43</v>
      </c>
      <c r="U34" s="307"/>
      <c r="V34" s="308" t="s">
        <v>44</v>
      </c>
      <c r="W34" s="309"/>
    </row>
    <row r="35" spans="6:26" ht="19.5" customHeight="1">
      <c r="F35" s="268" t="s">
        <v>33</v>
      </c>
      <c r="G35" s="269"/>
      <c r="H35" s="269"/>
      <c r="I35" s="259" t="s">
        <v>39</v>
      </c>
      <c r="J35" s="260"/>
      <c r="K35" s="261"/>
      <c r="L35" s="274">
        <f>MAX(M35+N35,Q35)</f>
        <v>14</v>
      </c>
      <c r="M35" s="277">
        <f>AB31</f>
        <v>6</v>
      </c>
      <c r="N35" s="280">
        <f>AE31</f>
        <v>7</v>
      </c>
      <c r="O35" s="281"/>
      <c r="P35" s="286"/>
      <c r="Q35" s="280">
        <f>AI31</f>
        <v>14</v>
      </c>
      <c r="R35" s="289"/>
      <c r="S35" s="281"/>
      <c r="T35" s="262">
        <f>AK31</f>
        <v>2</v>
      </c>
      <c r="U35" s="262"/>
      <c r="V35" s="247">
        <f>AP31</f>
        <v>2</v>
      </c>
      <c r="W35" s="248"/>
    </row>
    <row r="36" spans="6:26" ht="19.5" customHeight="1">
      <c r="F36" s="270"/>
      <c r="G36" s="271"/>
      <c r="H36" s="271"/>
      <c r="I36" s="259" t="s">
        <v>40</v>
      </c>
      <c r="J36" s="260"/>
      <c r="K36" s="261"/>
      <c r="L36" s="275"/>
      <c r="M36" s="278"/>
      <c r="N36" s="282"/>
      <c r="O36" s="283"/>
      <c r="P36" s="287"/>
      <c r="Q36" s="282"/>
      <c r="R36" s="290"/>
      <c r="S36" s="283"/>
      <c r="T36" s="262">
        <f>IF($L$39=0,AL31,AL31-$L$39)</f>
        <v>12</v>
      </c>
      <c r="U36" s="262"/>
      <c r="V36" s="247">
        <f>IF(L39=0,AQ31,AQ31-L39)</f>
        <v>11</v>
      </c>
      <c r="W36" s="248"/>
    </row>
    <row r="37" spans="6:26" ht="19.5" customHeight="1">
      <c r="F37" s="270"/>
      <c r="G37" s="271"/>
      <c r="H37" s="271"/>
      <c r="I37" s="259" t="s">
        <v>41</v>
      </c>
      <c r="J37" s="260"/>
      <c r="K37" s="261"/>
      <c r="L37" s="275"/>
      <c r="M37" s="278"/>
      <c r="N37" s="282"/>
      <c r="O37" s="283"/>
      <c r="P37" s="287"/>
      <c r="Q37" s="282"/>
      <c r="R37" s="290"/>
      <c r="S37" s="283"/>
      <c r="T37" s="262">
        <f>AM31</f>
        <v>0</v>
      </c>
      <c r="U37" s="262"/>
      <c r="V37" s="247">
        <f>AR31</f>
        <v>0</v>
      </c>
      <c r="W37" s="248"/>
    </row>
    <row r="38" spans="6:26" ht="19.5" customHeight="1">
      <c r="F38" s="272"/>
      <c r="G38" s="273"/>
      <c r="H38" s="273"/>
      <c r="I38" s="259" t="s">
        <v>42</v>
      </c>
      <c r="J38" s="260"/>
      <c r="K38" s="261"/>
      <c r="L38" s="276"/>
      <c r="M38" s="279"/>
      <c r="N38" s="284"/>
      <c r="O38" s="285"/>
      <c r="P38" s="288"/>
      <c r="Q38" s="284"/>
      <c r="R38" s="291"/>
      <c r="S38" s="285"/>
      <c r="T38" s="262">
        <f>AN31</f>
        <v>0</v>
      </c>
      <c r="U38" s="262"/>
      <c r="V38" s="247">
        <f>AS31</f>
        <v>0</v>
      </c>
      <c r="W38" s="248"/>
    </row>
    <row r="39" spans="6:26" ht="19.5" customHeight="1">
      <c r="F39" s="263" t="s">
        <v>26</v>
      </c>
      <c r="G39" s="264"/>
      <c r="H39" s="264"/>
      <c r="I39" s="259" t="s">
        <v>40</v>
      </c>
      <c r="J39" s="260"/>
      <c r="K39" s="261"/>
      <c r="L39" s="45">
        <f>MAX(M39:P39)</f>
        <v>0</v>
      </c>
      <c r="M39" s="30">
        <f>AC31</f>
        <v>0</v>
      </c>
      <c r="N39" s="262">
        <f>AF31</f>
        <v>0</v>
      </c>
      <c r="O39" s="262"/>
      <c r="P39" s="31">
        <f>AH31</f>
        <v>0</v>
      </c>
      <c r="Q39" s="265"/>
      <c r="R39" s="266"/>
      <c r="S39" s="267"/>
      <c r="T39" s="262">
        <f>L39</f>
        <v>0</v>
      </c>
      <c r="U39" s="262"/>
      <c r="V39" s="247">
        <f>AQ31-V36</f>
        <v>0</v>
      </c>
      <c r="W39" s="248"/>
    </row>
    <row r="40" spans="6:26" ht="19.5" customHeight="1" thickBot="1">
      <c r="F40" s="249" t="s">
        <v>27</v>
      </c>
      <c r="G40" s="250"/>
      <c r="H40" s="250"/>
      <c r="I40" s="251"/>
      <c r="J40" s="252"/>
      <c r="K40" s="253"/>
      <c r="L40" s="46">
        <f>MAX(M40+N40,Q40)</f>
        <v>7</v>
      </c>
      <c r="M40" s="32">
        <f>AD31</f>
        <v>4</v>
      </c>
      <c r="N40" s="254">
        <f>AG31</f>
        <v>3</v>
      </c>
      <c r="O40" s="254"/>
      <c r="P40" s="37"/>
      <c r="Q40" s="255">
        <f>AJ31</f>
        <v>7</v>
      </c>
      <c r="R40" s="256"/>
      <c r="S40" s="257"/>
      <c r="T40" s="254">
        <f>AO31</f>
        <v>7</v>
      </c>
      <c r="U40" s="254"/>
      <c r="V40" s="255">
        <f>AT31</f>
        <v>7</v>
      </c>
      <c r="W40" s="258"/>
    </row>
    <row r="41" spans="6:26" ht="19.5" customHeight="1" thickTop="1" thickBot="1">
      <c r="F41" s="239" t="s">
        <v>34</v>
      </c>
      <c r="G41" s="240"/>
      <c r="H41" s="240"/>
      <c r="I41" s="240"/>
      <c r="J41" s="240"/>
      <c r="K41" s="241"/>
      <c r="L41" s="47">
        <f>SUM(L35:L40)</f>
        <v>21</v>
      </c>
      <c r="M41" s="33">
        <f t="shared" ref="M41:W41" si="2">SUM(M35:M40)</f>
        <v>10</v>
      </c>
      <c r="N41" s="242">
        <f t="shared" si="2"/>
        <v>10</v>
      </c>
      <c r="O41" s="242">
        <f t="shared" si="2"/>
        <v>0</v>
      </c>
      <c r="P41" s="34">
        <f t="shared" si="2"/>
        <v>0</v>
      </c>
      <c r="Q41" s="243">
        <f t="shared" si="2"/>
        <v>21</v>
      </c>
      <c r="R41" s="244">
        <f t="shared" si="2"/>
        <v>0</v>
      </c>
      <c r="S41" s="245">
        <f t="shared" si="2"/>
        <v>0</v>
      </c>
      <c r="T41" s="242">
        <f t="shared" si="2"/>
        <v>21</v>
      </c>
      <c r="U41" s="242">
        <f t="shared" si="2"/>
        <v>0</v>
      </c>
      <c r="V41" s="243">
        <f t="shared" si="2"/>
        <v>20</v>
      </c>
      <c r="W41" s="246">
        <f t="shared" si="2"/>
        <v>0</v>
      </c>
      <c r="Z41" s="1" t="s">
        <v>407</v>
      </c>
    </row>
    <row r="42" spans="6:26" ht="19.5" customHeight="1"/>
    <row r="43" spans="6:26" ht="19.5" customHeight="1"/>
    <row r="44" spans="6:26" ht="19.5" customHeight="1"/>
    <row r="45" spans="6:26" ht="19.5" customHeight="1"/>
    <row r="46" spans="6:26" ht="19.5" customHeight="1"/>
    <row r="47" spans="6:26" ht="19.5" customHeight="1"/>
    <row r="48" spans="6:26" ht="19.5" customHeight="1"/>
    <row r="49" spans="31:46" ht="19.5" customHeight="1"/>
    <row r="50" spans="31:46" ht="19.5" customHeight="1"/>
    <row r="51" spans="31:46" ht="19.5" customHeight="1"/>
    <row r="52" spans="31:46" ht="19.5" customHeight="1"/>
    <row r="53" spans="31:46" ht="19.5" customHeight="1"/>
    <row r="54" spans="31:46" ht="19.5" customHeight="1"/>
    <row r="55" spans="31:46" ht="19.5" customHeight="1"/>
    <row r="56" spans="31:46" ht="19.5" customHeight="1"/>
    <row r="57" spans="31:46" ht="19.5" customHeight="1"/>
    <row r="62" spans="31:46"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31:46"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31:46"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31:46"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31:46"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31:46"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31:46"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31:46"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31:46"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31:46"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31:46"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31:46"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31:46"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31:46"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31:46"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31:46"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31:46"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</sheetData>
  <autoFilter ref="B6:AV27" xr:uid="{00000000-0009-0000-0000-000005000000}"/>
  <mergeCells count="76">
    <mergeCell ref="AI4:AJ5"/>
    <mergeCell ref="AK4:AO5"/>
    <mergeCell ref="AP4:AT5"/>
    <mergeCell ref="Z5:AA5"/>
    <mergeCell ref="AB5:AD5"/>
    <mergeCell ref="AE5:AG5"/>
    <mergeCell ref="Z4:AD4"/>
    <mergeCell ref="AE4:AH4"/>
    <mergeCell ref="U4:U6"/>
    <mergeCell ref="V4:V6"/>
    <mergeCell ref="W4:X5"/>
    <mergeCell ref="O4:O6"/>
    <mergeCell ref="P4:P6"/>
    <mergeCell ref="Q4:Q6"/>
    <mergeCell ref="R4:R6"/>
    <mergeCell ref="T4:T6"/>
    <mergeCell ref="S4:S6"/>
    <mergeCell ref="N4:N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33:O33"/>
    <mergeCell ref="Q33:S33"/>
    <mergeCell ref="T33:U33"/>
    <mergeCell ref="V33:W33"/>
    <mergeCell ref="F34:H34"/>
    <mergeCell ref="I34:K34"/>
    <mergeCell ref="N34:O34"/>
    <mergeCell ref="Q34:S34"/>
    <mergeCell ref="T34:U34"/>
    <mergeCell ref="V34:W34"/>
    <mergeCell ref="V38:W38"/>
    <mergeCell ref="F35:H38"/>
    <mergeCell ref="I35:K35"/>
    <mergeCell ref="L35:L38"/>
    <mergeCell ref="M35:M38"/>
    <mergeCell ref="N35:O38"/>
    <mergeCell ref="V35:W35"/>
    <mergeCell ref="I36:K36"/>
    <mergeCell ref="T36:U36"/>
    <mergeCell ref="V36:W36"/>
    <mergeCell ref="I37:K37"/>
    <mergeCell ref="T37:U37"/>
    <mergeCell ref="V37:W37"/>
    <mergeCell ref="P35:P38"/>
    <mergeCell ref="Q35:S38"/>
    <mergeCell ref="T35:U35"/>
    <mergeCell ref="I38:K38"/>
    <mergeCell ref="T38:U38"/>
    <mergeCell ref="F39:H39"/>
    <mergeCell ref="I39:K39"/>
    <mergeCell ref="N39:O39"/>
    <mergeCell ref="Q39:S39"/>
    <mergeCell ref="T39:U39"/>
    <mergeCell ref="Y4:Y6"/>
    <mergeCell ref="B4:B6"/>
    <mergeCell ref="C4:C6"/>
    <mergeCell ref="AV4:AV6"/>
    <mergeCell ref="F41:K41"/>
    <mergeCell ref="N41:O41"/>
    <mergeCell ref="Q41:S41"/>
    <mergeCell ref="T41:U41"/>
    <mergeCell ref="V41:W41"/>
    <mergeCell ref="V39:W39"/>
    <mergeCell ref="F40:H40"/>
    <mergeCell ref="I40:K40"/>
    <mergeCell ref="N40:O40"/>
    <mergeCell ref="Q40:S40"/>
    <mergeCell ref="T40:U40"/>
    <mergeCell ref="V40:W40"/>
  </mergeCells>
  <phoneticPr fontId="6"/>
  <dataValidations count="2">
    <dataValidation type="list" allowBlank="1" showInputMessage="1" showErrorMessage="1" sqref="N7:N28 E7:F28" xr:uid="{00000000-0002-0000-0500-000000000000}">
      <formula1>#REF!</formula1>
    </dataValidation>
    <dataValidation type="list" allowBlank="1" showInputMessage="1" showErrorMessage="1" sqref="K7:K28" xr:uid="{00000000-0002-0000-0500-000002000000}">
      <formula1>"3,4,5"</formula1>
    </dataValidation>
  </dataValidations>
  <printOptions horizontalCentered="1"/>
  <pageMargins left="0" right="0" top="0.98425196850393704" bottom="0.39370078740157483" header="0.31496062992125984" footer="0.31496062992125984"/>
  <pageSetup paperSize="9" scale="58" fitToHeight="0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>
                <anchor moveWithCells="1" sizeWithCells="1">
                  <from>
                    <xdr:col>10</xdr:col>
                    <xdr:colOff>809625</xdr:colOff>
                    <xdr:row>2</xdr:row>
                    <xdr:rowOff>352425</xdr:rowOff>
                  </from>
                  <to>
                    <xdr:col>12</xdr:col>
                    <xdr:colOff>352425</xdr:colOff>
                    <xdr:row>2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V73"/>
  <sheetViews>
    <sheetView showZeros="0" view="pageBreakPreview" zoomScaleNormal="100" zoomScaleSheetLayoutView="100" workbookViewId="0">
      <selection activeCell="Y1" sqref="Y1:Y1048576"/>
    </sheetView>
  </sheetViews>
  <sheetFormatPr defaultRowHeight="13.5"/>
  <cols>
    <col min="1" max="1" width="3.625" customWidth="1"/>
    <col min="2" max="2" width="3.625" style="1" customWidth="1"/>
    <col min="3" max="3" width="3.25" style="28" customWidth="1"/>
    <col min="4" max="4" width="3.5" customWidth="1"/>
    <col min="5" max="5" width="3.75" style="1" customWidth="1"/>
    <col min="6" max="6" width="6.625" style="2" customWidth="1"/>
    <col min="7" max="7" width="5.625" style="50" customWidth="1"/>
    <col min="8" max="9" width="9.5" style="2" customWidth="1"/>
    <col min="10" max="10" width="4.5" style="2" customWidth="1"/>
    <col min="11" max="11" width="3.625" style="2" customWidth="1"/>
    <col min="12" max="12" width="12.625" style="1" customWidth="1"/>
    <col min="13" max="13" width="11.125" style="1" customWidth="1"/>
    <col min="14" max="14" width="6.875" style="1" customWidth="1"/>
    <col min="15" max="15" width="7.625" style="1" customWidth="1"/>
    <col min="16" max="16" width="12.625" style="1" customWidth="1"/>
    <col min="17" max="17" width="4.625" style="1" customWidth="1"/>
    <col min="18" max="18" width="4.25" style="1" customWidth="1"/>
    <col min="19" max="19" width="4.875" style="1" customWidth="1"/>
    <col min="20" max="20" width="11.25" style="1" customWidth="1"/>
    <col min="21" max="24" width="8.125" style="1" customWidth="1"/>
    <col min="25" max="25" width="8.125" style="1" hidden="1" customWidth="1"/>
    <col min="26" max="27" width="7.375" style="1" customWidth="1"/>
    <col min="28" max="46" width="3.625" style="1" customWidth="1"/>
    <col min="47" max="47" width="3.625" customWidth="1"/>
    <col min="48" max="48" width="17.75" customWidth="1"/>
  </cols>
  <sheetData>
    <row r="1" spans="2:48" ht="17.25">
      <c r="B1" s="68" t="s">
        <v>487</v>
      </c>
      <c r="C1" s="66"/>
      <c r="E1" s="4" t="str">
        <f>IF(富山!$E$1="","",富山!$E$1)</f>
        <v>別表１</v>
      </c>
      <c r="F1"/>
      <c r="G1" s="65"/>
      <c r="H1"/>
      <c r="Y1" s="64" t="s">
        <v>487</v>
      </c>
      <c r="Z1" s="5"/>
      <c r="AA1" s="5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V1" s="64" t="s">
        <v>487</v>
      </c>
    </row>
    <row r="2" spans="2:48" ht="25.5" customHeight="1">
      <c r="E2"/>
      <c r="F2" s="4" t="e">
        <f>#REF!&amp;"　自動車点検等委託車両及び整備内容一覧表（第１０号　東三河地域）"</f>
        <v>#REF!</v>
      </c>
      <c r="J2" s="1"/>
      <c r="K2" s="1"/>
      <c r="Z2" s="5"/>
      <c r="AA2" s="5"/>
      <c r="AB2" s="6"/>
      <c r="AC2" s="6"/>
      <c r="AD2" s="6"/>
      <c r="AE2" s="6"/>
      <c r="AF2" s="6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2:48" ht="11.25" customHeight="1">
      <c r="E3"/>
      <c r="F3" s="4"/>
      <c r="J3" s="1"/>
      <c r="K3" s="1"/>
      <c r="Z3" s="5"/>
      <c r="AA3" s="5"/>
      <c r="AB3" s="6"/>
      <c r="AC3" s="6"/>
      <c r="AD3" s="6"/>
      <c r="AE3" s="6"/>
      <c r="AF3" s="6"/>
      <c r="AG3" s="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2:48" ht="14.25" customHeight="1">
      <c r="B4" s="235" t="s">
        <v>408</v>
      </c>
      <c r="C4" s="234" t="s">
        <v>485</v>
      </c>
      <c r="E4" s="313" t="s">
        <v>0</v>
      </c>
      <c r="F4" s="316" t="s">
        <v>1</v>
      </c>
      <c r="G4" s="319" t="s">
        <v>50</v>
      </c>
      <c r="H4" s="319" t="s">
        <v>2</v>
      </c>
      <c r="I4" s="319" t="s">
        <v>3</v>
      </c>
      <c r="J4" s="319" t="s">
        <v>4</v>
      </c>
      <c r="K4" s="322" t="s">
        <v>5</v>
      </c>
      <c r="L4" s="310" t="s">
        <v>6</v>
      </c>
      <c r="M4" s="310" t="s">
        <v>7</v>
      </c>
      <c r="N4" s="310" t="s">
        <v>8</v>
      </c>
      <c r="O4" s="310" t="s">
        <v>9</v>
      </c>
      <c r="P4" s="310" t="s">
        <v>10</v>
      </c>
      <c r="Q4" s="336" t="s">
        <v>11</v>
      </c>
      <c r="R4" s="336" t="s">
        <v>12</v>
      </c>
      <c r="S4" s="336" t="s">
        <v>51</v>
      </c>
      <c r="T4" s="310" t="s">
        <v>13</v>
      </c>
      <c r="U4" s="323" t="s">
        <v>14</v>
      </c>
      <c r="V4" s="326" t="s">
        <v>15</v>
      </c>
      <c r="W4" s="329" t="s">
        <v>16</v>
      </c>
      <c r="X4" s="330"/>
      <c r="Y4" s="231" t="s">
        <v>488</v>
      </c>
      <c r="Z4" s="347" t="s">
        <v>48</v>
      </c>
      <c r="AA4" s="348"/>
      <c r="AB4" s="348"/>
      <c r="AC4" s="348"/>
      <c r="AD4" s="348"/>
      <c r="AE4" s="348" t="s">
        <v>49</v>
      </c>
      <c r="AF4" s="348"/>
      <c r="AG4" s="348"/>
      <c r="AH4" s="348"/>
      <c r="AI4" s="339" t="s">
        <v>17</v>
      </c>
      <c r="AJ4" s="340"/>
      <c r="AK4" s="329" t="s">
        <v>18</v>
      </c>
      <c r="AL4" s="343"/>
      <c r="AM4" s="343"/>
      <c r="AN4" s="343"/>
      <c r="AO4" s="330"/>
      <c r="AP4" s="329" t="s">
        <v>19</v>
      </c>
      <c r="AQ4" s="343"/>
      <c r="AR4" s="343"/>
      <c r="AS4" s="343"/>
      <c r="AT4" s="330"/>
      <c r="AV4" s="236" t="s">
        <v>545</v>
      </c>
    </row>
    <row r="5" spans="2:48" ht="57" customHeight="1">
      <c r="B5" s="235"/>
      <c r="C5" s="234"/>
      <c r="E5" s="314"/>
      <c r="F5" s="317"/>
      <c r="G5" s="320"/>
      <c r="H5" s="320"/>
      <c r="I5" s="320"/>
      <c r="J5" s="320"/>
      <c r="K5" s="320"/>
      <c r="L5" s="311"/>
      <c r="M5" s="311"/>
      <c r="N5" s="311"/>
      <c r="O5" s="311"/>
      <c r="P5" s="311"/>
      <c r="Q5" s="337"/>
      <c r="R5" s="337"/>
      <c r="S5" s="337"/>
      <c r="T5" s="311"/>
      <c r="U5" s="324"/>
      <c r="V5" s="327"/>
      <c r="W5" s="331"/>
      <c r="X5" s="332"/>
      <c r="Y5" s="232"/>
      <c r="Z5" s="345" t="s">
        <v>543</v>
      </c>
      <c r="AA5" s="346"/>
      <c r="AB5" s="346" t="s">
        <v>20</v>
      </c>
      <c r="AC5" s="346"/>
      <c r="AD5" s="346"/>
      <c r="AE5" s="346" t="s">
        <v>409</v>
      </c>
      <c r="AF5" s="346"/>
      <c r="AG5" s="346"/>
      <c r="AH5" s="8" t="s">
        <v>410</v>
      </c>
      <c r="AI5" s="341"/>
      <c r="AJ5" s="342"/>
      <c r="AK5" s="331"/>
      <c r="AL5" s="344"/>
      <c r="AM5" s="344"/>
      <c r="AN5" s="344"/>
      <c r="AO5" s="332"/>
      <c r="AP5" s="331"/>
      <c r="AQ5" s="344"/>
      <c r="AR5" s="344"/>
      <c r="AS5" s="344"/>
      <c r="AT5" s="332"/>
      <c r="AV5" s="237"/>
    </row>
    <row r="6" spans="2:48" ht="124.5" customHeight="1">
      <c r="B6" s="235"/>
      <c r="C6" s="234"/>
      <c r="E6" s="315"/>
      <c r="F6" s="318"/>
      <c r="G6" s="321"/>
      <c r="H6" s="321"/>
      <c r="I6" s="321"/>
      <c r="J6" s="321"/>
      <c r="K6" s="321"/>
      <c r="L6" s="312"/>
      <c r="M6" s="312"/>
      <c r="N6" s="312"/>
      <c r="O6" s="312"/>
      <c r="P6" s="312"/>
      <c r="Q6" s="338"/>
      <c r="R6" s="338"/>
      <c r="S6" s="338"/>
      <c r="T6" s="312"/>
      <c r="U6" s="325"/>
      <c r="V6" s="328"/>
      <c r="W6" s="27" t="s">
        <v>21</v>
      </c>
      <c r="X6" s="27" t="s">
        <v>22</v>
      </c>
      <c r="Y6" s="233"/>
      <c r="Z6" s="58" t="s">
        <v>23</v>
      </c>
      <c r="AA6" s="59" t="s">
        <v>24</v>
      </c>
      <c r="AB6" s="9" t="s">
        <v>25</v>
      </c>
      <c r="AC6" s="10" t="s">
        <v>26</v>
      </c>
      <c r="AD6" s="10" t="s">
        <v>27</v>
      </c>
      <c r="AE6" s="10" t="s">
        <v>25</v>
      </c>
      <c r="AF6" s="10" t="s">
        <v>26</v>
      </c>
      <c r="AG6" s="10" t="s">
        <v>27</v>
      </c>
      <c r="AH6" s="10" t="s">
        <v>26</v>
      </c>
      <c r="AI6" s="10" t="s">
        <v>25</v>
      </c>
      <c r="AJ6" s="10" t="s">
        <v>27</v>
      </c>
      <c r="AK6" s="10" t="s">
        <v>28</v>
      </c>
      <c r="AL6" s="10" t="s">
        <v>29</v>
      </c>
      <c r="AM6" s="10" t="s">
        <v>30</v>
      </c>
      <c r="AN6" s="10" t="s">
        <v>31</v>
      </c>
      <c r="AO6" s="10" t="s">
        <v>27</v>
      </c>
      <c r="AP6" s="10" t="s">
        <v>28</v>
      </c>
      <c r="AQ6" s="10" t="s">
        <v>29</v>
      </c>
      <c r="AR6" s="10" t="s">
        <v>30</v>
      </c>
      <c r="AS6" s="10" t="s">
        <v>31</v>
      </c>
      <c r="AT6" s="10" t="s">
        <v>27</v>
      </c>
      <c r="AV6" s="238"/>
    </row>
    <row r="7" spans="2:48" ht="19.5" customHeight="1">
      <c r="B7" s="92">
        <v>237</v>
      </c>
      <c r="C7" s="117">
        <v>1</v>
      </c>
      <c r="E7" s="122" t="s">
        <v>52</v>
      </c>
      <c r="F7" s="123" t="s">
        <v>69</v>
      </c>
      <c r="G7" s="124" t="s">
        <v>54</v>
      </c>
      <c r="H7" s="123" t="s">
        <v>55</v>
      </c>
      <c r="I7" s="123" t="s">
        <v>72</v>
      </c>
      <c r="J7" s="125">
        <v>102</v>
      </c>
      <c r="K7" s="125">
        <v>5</v>
      </c>
      <c r="L7" s="125" t="s">
        <v>74</v>
      </c>
      <c r="M7" s="123" t="s">
        <v>75</v>
      </c>
      <c r="N7" s="126" t="s">
        <v>550</v>
      </c>
      <c r="O7" s="127" t="s">
        <v>560</v>
      </c>
      <c r="P7" s="128" t="s">
        <v>73</v>
      </c>
      <c r="Q7" s="127"/>
      <c r="R7" s="129">
        <v>0.65</v>
      </c>
      <c r="S7" s="130" t="s">
        <v>66</v>
      </c>
      <c r="T7" s="130" t="s">
        <v>67</v>
      </c>
      <c r="U7" s="131">
        <v>40504</v>
      </c>
      <c r="V7" s="132">
        <v>45251</v>
      </c>
      <c r="W7" s="133">
        <v>44522</v>
      </c>
      <c r="X7" s="134">
        <v>45252</v>
      </c>
      <c r="Y7" s="135">
        <f>IF(U7=0,"",DATEDIF(U7,V7+1,"y"))</f>
        <v>13</v>
      </c>
      <c r="Z7" s="139" t="s">
        <v>585</v>
      </c>
      <c r="AA7" s="142" t="s">
        <v>585</v>
      </c>
      <c r="AB7" s="136"/>
      <c r="AC7" s="92"/>
      <c r="AD7" s="92"/>
      <c r="AE7" s="92" t="s">
        <v>68</v>
      </c>
      <c r="AF7" s="92" t="s">
        <v>68</v>
      </c>
      <c r="AG7" s="92" t="s">
        <v>68</v>
      </c>
      <c r="AH7" s="92" t="s">
        <v>68</v>
      </c>
      <c r="AI7" s="92" t="s">
        <v>68</v>
      </c>
      <c r="AJ7" s="92">
        <v>1</v>
      </c>
      <c r="AK7" s="92" t="s">
        <v>68</v>
      </c>
      <c r="AL7" s="92" t="s">
        <v>68</v>
      </c>
      <c r="AM7" s="92" t="s">
        <v>68</v>
      </c>
      <c r="AN7" s="92" t="s">
        <v>68</v>
      </c>
      <c r="AO7" s="92">
        <v>1</v>
      </c>
      <c r="AP7" s="92" t="s">
        <v>68</v>
      </c>
      <c r="AQ7" s="92" t="s">
        <v>68</v>
      </c>
      <c r="AR7" s="92" t="s">
        <v>68</v>
      </c>
      <c r="AS7" s="92" t="s">
        <v>68</v>
      </c>
      <c r="AT7" s="92">
        <v>1</v>
      </c>
      <c r="AV7" s="137" t="s">
        <v>554</v>
      </c>
    </row>
    <row r="8" spans="2:48" ht="19.5" customHeight="1">
      <c r="B8" s="3">
        <v>238</v>
      </c>
      <c r="C8" s="60">
        <v>2</v>
      </c>
      <c r="E8" s="11" t="s">
        <v>52</v>
      </c>
      <c r="F8" s="13" t="s">
        <v>69</v>
      </c>
      <c r="G8" s="51" t="s">
        <v>54</v>
      </c>
      <c r="H8" s="13" t="s">
        <v>81</v>
      </c>
      <c r="I8" s="13" t="s">
        <v>72</v>
      </c>
      <c r="J8" s="119">
        <v>119</v>
      </c>
      <c r="K8" s="119">
        <v>5</v>
      </c>
      <c r="L8" s="119" t="s">
        <v>88</v>
      </c>
      <c r="M8" s="13" t="s">
        <v>89</v>
      </c>
      <c r="N8" s="120" t="s">
        <v>501</v>
      </c>
      <c r="O8" s="15" t="s">
        <v>556</v>
      </c>
      <c r="P8" s="121" t="s">
        <v>90</v>
      </c>
      <c r="Q8" s="14"/>
      <c r="R8" s="78">
        <v>0.65</v>
      </c>
      <c r="S8" s="16" t="s">
        <v>66</v>
      </c>
      <c r="T8" s="16" t="s">
        <v>67</v>
      </c>
      <c r="U8" s="79">
        <v>42012</v>
      </c>
      <c r="V8" s="80">
        <v>45298</v>
      </c>
      <c r="W8" s="81">
        <v>44569</v>
      </c>
      <c r="X8" s="82">
        <v>45299</v>
      </c>
      <c r="Y8" s="67">
        <f t="shared" ref="Y8:Y24" si="0">IF(U8=0,"",DATEDIF(U8,V8+1,"y"))</f>
        <v>9</v>
      </c>
      <c r="Z8" s="54">
        <v>6600</v>
      </c>
      <c r="AA8" s="55">
        <v>17540</v>
      </c>
      <c r="AB8" s="12" t="s">
        <v>68</v>
      </c>
      <c r="AC8" s="3" t="s">
        <v>68</v>
      </c>
      <c r="AD8" s="3">
        <v>1</v>
      </c>
      <c r="AE8" s="3" t="s">
        <v>68</v>
      </c>
      <c r="AF8" s="3" t="s">
        <v>68</v>
      </c>
      <c r="AG8" s="3" t="s">
        <v>68</v>
      </c>
      <c r="AH8" s="3" t="s">
        <v>68</v>
      </c>
      <c r="AI8" s="3" t="s">
        <v>68</v>
      </c>
      <c r="AJ8" s="3">
        <v>1</v>
      </c>
      <c r="AK8" s="3" t="s">
        <v>68</v>
      </c>
      <c r="AL8" s="3" t="s">
        <v>68</v>
      </c>
      <c r="AM8" s="3" t="s">
        <v>68</v>
      </c>
      <c r="AN8" s="3" t="s">
        <v>68</v>
      </c>
      <c r="AO8" s="3">
        <v>1</v>
      </c>
      <c r="AP8" s="3" t="s">
        <v>68</v>
      </c>
      <c r="AQ8" s="3" t="s">
        <v>68</v>
      </c>
      <c r="AR8" s="3" t="s">
        <v>68</v>
      </c>
      <c r="AS8" s="3" t="s">
        <v>68</v>
      </c>
      <c r="AT8" s="3">
        <v>1</v>
      </c>
      <c r="AV8" s="61"/>
    </row>
    <row r="9" spans="2:48" ht="19.5" customHeight="1">
      <c r="B9" s="3">
        <v>239</v>
      </c>
      <c r="C9" s="60">
        <v>3</v>
      </c>
      <c r="E9" s="11" t="s">
        <v>52</v>
      </c>
      <c r="F9" s="13" t="s">
        <v>69</v>
      </c>
      <c r="G9" s="51" t="s">
        <v>54</v>
      </c>
      <c r="H9" s="13" t="s">
        <v>55</v>
      </c>
      <c r="I9" s="13" t="s">
        <v>70</v>
      </c>
      <c r="J9" s="119">
        <v>132</v>
      </c>
      <c r="K9" s="119">
        <v>5</v>
      </c>
      <c r="L9" s="119" t="s">
        <v>95</v>
      </c>
      <c r="M9" s="13" t="s">
        <v>96</v>
      </c>
      <c r="N9" s="120" t="s">
        <v>489</v>
      </c>
      <c r="O9" s="15" t="s">
        <v>498</v>
      </c>
      <c r="P9" s="121" t="s">
        <v>65</v>
      </c>
      <c r="Q9" s="14"/>
      <c r="R9" s="78">
        <v>0.65</v>
      </c>
      <c r="S9" s="16" t="s">
        <v>66</v>
      </c>
      <c r="T9" s="16" t="s">
        <v>67</v>
      </c>
      <c r="U9" s="79">
        <v>42692</v>
      </c>
      <c r="V9" s="80">
        <v>45247</v>
      </c>
      <c r="W9" s="81">
        <v>44518</v>
      </c>
      <c r="X9" s="80">
        <v>45248</v>
      </c>
      <c r="Y9" s="67">
        <f t="shared" si="0"/>
        <v>7</v>
      </c>
      <c r="Z9" s="54">
        <v>6600</v>
      </c>
      <c r="AA9" s="55">
        <v>17540</v>
      </c>
      <c r="AB9" s="12" t="s">
        <v>68</v>
      </c>
      <c r="AC9" s="3" t="s">
        <v>68</v>
      </c>
      <c r="AD9" s="3">
        <v>1</v>
      </c>
      <c r="AE9" s="3" t="s">
        <v>68</v>
      </c>
      <c r="AF9" s="3" t="s">
        <v>68</v>
      </c>
      <c r="AG9" s="3" t="s">
        <v>68</v>
      </c>
      <c r="AH9" s="3" t="s">
        <v>68</v>
      </c>
      <c r="AI9" s="3" t="s">
        <v>68</v>
      </c>
      <c r="AJ9" s="3">
        <v>1</v>
      </c>
      <c r="AK9" s="3" t="s">
        <v>68</v>
      </c>
      <c r="AL9" s="3" t="s">
        <v>68</v>
      </c>
      <c r="AM9" s="3" t="s">
        <v>68</v>
      </c>
      <c r="AN9" s="3" t="s">
        <v>68</v>
      </c>
      <c r="AO9" s="3">
        <v>1</v>
      </c>
      <c r="AP9" s="3" t="s">
        <v>68</v>
      </c>
      <c r="AQ9" s="3" t="s">
        <v>68</v>
      </c>
      <c r="AR9" s="3" t="s">
        <v>68</v>
      </c>
      <c r="AS9" s="3" t="s">
        <v>68</v>
      </c>
      <c r="AT9" s="3">
        <v>1</v>
      </c>
      <c r="AV9" s="61"/>
    </row>
    <row r="10" spans="2:48" ht="19.5" customHeight="1">
      <c r="B10" s="3">
        <v>240</v>
      </c>
      <c r="C10" s="60">
        <v>4</v>
      </c>
      <c r="E10" s="11" t="s">
        <v>52</v>
      </c>
      <c r="F10" s="13" t="s">
        <v>69</v>
      </c>
      <c r="G10" s="51" t="s">
        <v>54</v>
      </c>
      <c r="H10" s="13" t="s">
        <v>55</v>
      </c>
      <c r="I10" s="13" t="s">
        <v>76</v>
      </c>
      <c r="J10" s="119">
        <v>135</v>
      </c>
      <c r="K10" s="119">
        <v>5</v>
      </c>
      <c r="L10" s="119" t="s">
        <v>97</v>
      </c>
      <c r="M10" s="13" t="s">
        <v>98</v>
      </c>
      <c r="N10" s="120" t="s">
        <v>489</v>
      </c>
      <c r="O10" s="15" t="s">
        <v>498</v>
      </c>
      <c r="P10" s="121" t="s">
        <v>65</v>
      </c>
      <c r="Q10" s="15"/>
      <c r="R10" s="78">
        <v>0.65</v>
      </c>
      <c r="S10" s="16" t="s">
        <v>66</v>
      </c>
      <c r="T10" s="16" t="s">
        <v>67</v>
      </c>
      <c r="U10" s="79">
        <v>42692</v>
      </c>
      <c r="V10" s="80">
        <v>45247</v>
      </c>
      <c r="W10" s="81">
        <v>44518</v>
      </c>
      <c r="X10" s="82">
        <v>45248</v>
      </c>
      <c r="Y10" s="67">
        <f t="shared" si="0"/>
        <v>7</v>
      </c>
      <c r="Z10" s="54">
        <v>6600</v>
      </c>
      <c r="AA10" s="55">
        <v>17540</v>
      </c>
      <c r="AB10" s="12" t="s">
        <v>68</v>
      </c>
      <c r="AC10" s="3" t="s">
        <v>68</v>
      </c>
      <c r="AD10" s="3">
        <v>1</v>
      </c>
      <c r="AE10" s="3" t="s">
        <v>68</v>
      </c>
      <c r="AF10" s="3" t="s">
        <v>68</v>
      </c>
      <c r="AG10" s="3" t="s">
        <v>68</v>
      </c>
      <c r="AH10" s="3" t="s">
        <v>68</v>
      </c>
      <c r="AI10" s="3" t="s">
        <v>68</v>
      </c>
      <c r="AJ10" s="3">
        <v>1</v>
      </c>
      <c r="AK10" s="3" t="s">
        <v>68</v>
      </c>
      <c r="AL10" s="3" t="s">
        <v>68</v>
      </c>
      <c r="AM10" s="3" t="s">
        <v>68</v>
      </c>
      <c r="AN10" s="3" t="s">
        <v>68</v>
      </c>
      <c r="AO10" s="3">
        <v>1</v>
      </c>
      <c r="AP10" s="3" t="s">
        <v>68</v>
      </c>
      <c r="AQ10" s="3" t="s">
        <v>68</v>
      </c>
      <c r="AR10" s="3" t="s">
        <v>68</v>
      </c>
      <c r="AS10" s="3" t="s">
        <v>68</v>
      </c>
      <c r="AT10" s="3">
        <v>1</v>
      </c>
      <c r="AV10" s="61"/>
    </row>
    <row r="11" spans="2:48" ht="19.5" customHeight="1">
      <c r="B11" s="3">
        <v>241</v>
      </c>
      <c r="C11" s="60">
        <v>5</v>
      </c>
      <c r="E11" s="11" t="s">
        <v>52</v>
      </c>
      <c r="F11" s="13" t="s">
        <v>69</v>
      </c>
      <c r="G11" s="51" t="s">
        <v>54</v>
      </c>
      <c r="H11" s="13" t="s">
        <v>81</v>
      </c>
      <c r="I11" s="13" t="s">
        <v>72</v>
      </c>
      <c r="J11" s="119">
        <v>142</v>
      </c>
      <c r="K11" s="119">
        <v>4</v>
      </c>
      <c r="L11" s="119" t="s">
        <v>101</v>
      </c>
      <c r="M11" s="13" t="s">
        <v>102</v>
      </c>
      <c r="N11" s="120" t="s">
        <v>489</v>
      </c>
      <c r="O11" s="15" t="s">
        <v>549</v>
      </c>
      <c r="P11" s="121" t="s">
        <v>103</v>
      </c>
      <c r="Q11" s="14"/>
      <c r="R11" s="78">
        <v>0.65</v>
      </c>
      <c r="S11" s="16" t="s">
        <v>66</v>
      </c>
      <c r="T11" s="16" t="s">
        <v>104</v>
      </c>
      <c r="U11" s="79">
        <v>43061</v>
      </c>
      <c r="V11" s="80">
        <v>45251</v>
      </c>
      <c r="W11" s="81">
        <v>44522</v>
      </c>
      <c r="X11" s="82">
        <v>45252</v>
      </c>
      <c r="Y11" s="67">
        <f t="shared" si="0"/>
        <v>6</v>
      </c>
      <c r="Z11" s="54">
        <v>6600</v>
      </c>
      <c r="AA11" s="55">
        <v>17540</v>
      </c>
      <c r="AB11" s="12" t="s">
        <v>68</v>
      </c>
      <c r="AC11" s="3" t="s">
        <v>68</v>
      </c>
      <c r="AD11" s="3">
        <v>1</v>
      </c>
      <c r="AE11" s="3" t="s">
        <v>68</v>
      </c>
      <c r="AF11" s="3" t="s">
        <v>68</v>
      </c>
      <c r="AG11" s="3" t="s">
        <v>68</v>
      </c>
      <c r="AH11" s="3" t="s">
        <v>68</v>
      </c>
      <c r="AI11" s="3" t="s">
        <v>68</v>
      </c>
      <c r="AJ11" s="3">
        <v>1</v>
      </c>
      <c r="AK11" s="3" t="s">
        <v>68</v>
      </c>
      <c r="AL11" s="3" t="s">
        <v>68</v>
      </c>
      <c r="AM11" s="3" t="s">
        <v>68</v>
      </c>
      <c r="AN11" s="3" t="s">
        <v>68</v>
      </c>
      <c r="AO11" s="3">
        <v>1</v>
      </c>
      <c r="AP11" s="3" t="s">
        <v>68</v>
      </c>
      <c r="AQ11" s="3" t="s">
        <v>68</v>
      </c>
      <c r="AR11" s="3" t="s">
        <v>68</v>
      </c>
      <c r="AS11" s="3" t="s">
        <v>68</v>
      </c>
      <c r="AT11" s="3">
        <v>1</v>
      </c>
      <c r="AV11" s="61"/>
    </row>
    <row r="12" spans="2:48" ht="19.5" customHeight="1">
      <c r="B12" s="3">
        <v>242</v>
      </c>
      <c r="C12" s="60">
        <v>6</v>
      </c>
      <c r="E12" s="11" t="s">
        <v>52</v>
      </c>
      <c r="F12" s="13" t="s">
        <v>69</v>
      </c>
      <c r="G12" s="51" t="s">
        <v>54</v>
      </c>
      <c r="H12" s="13" t="s">
        <v>81</v>
      </c>
      <c r="I12" s="13" t="s">
        <v>105</v>
      </c>
      <c r="J12" s="119">
        <v>153</v>
      </c>
      <c r="K12" s="119">
        <v>5</v>
      </c>
      <c r="L12" s="119" t="s">
        <v>109</v>
      </c>
      <c r="M12" s="13" t="s">
        <v>110</v>
      </c>
      <c r="N12" s="120" t="s">
        <v>489</v>
      </c>
      <c r="O12" s="15" t="s">
        <v>498</v>
      </c>
      <c r="P12" s="121" t="s">
        <v>65</v>
      </c>
      <c r="Q12" s="14"/>
      <c r="R12" s="78">
        <v>0.65</v>
      </c>
      <c r="S12" s="16" t="s">
        <v>66</v>
      </c>
      <c r="T12" s="16" t="s">
        <v>67</v>
      </c>
      <c r="U12" s="79">
        <v>43446</v>
      </c>
      <c r="V12" s="80">
        <v>45271</v>
      </c>
      <c r="W12" s="81">
        <v>44542</v>
      </c>
      <c r="X12" s="82">
        <v>45272</v>
      </c>
      <c r="Y12" s="67">
        <f t="shared" si="0"/>
        <v>5</v>
      </c>
      <c r="Z12" s="54">
        <v>6600</v>
      </c>
      <c r="AA12" s="55">
        <v>17540</v>
      </c>
      <c r="AB12" s="12" t="s">
        <v>68</v>
      </c>
      <c r="AC12" s="3" t="s">
        <v>68</v>
      </c>
      <c r="AD12" s="3">
        <v>1</v>
      </c>
      <c r="AE12" s="3" t="s">
        <v>68</v>
      </c>
      <c r="AF12" s="3" t="s">
        <v>68</v>
      </c>
      <c r="AG12" s="3" t="s">
        <v>68</v>
      </c>
      <c r="AH12" s="3" t="s">
        <v>68</v>
      </c>
      <c r="AI12" s="3" t="s">
        <v>68</v>
      </c>
      <c r="AJ12" s="3">
        <v>1</v>
      </c>
      <c r="AK12" s="3" t="s">
        <v>68</v>
      </c>
      <c r="AL12" s="3" t="s">
        <v>68</v>
      </c>
      <c r="AM12" s="3" t="s">
        <v>68</v>
      </c>
      <c r="AN12" s="3" t="s">
        <v>68</v>
      </c>
      <c r="AO12" s="3">
        <v>1</v>
      </c>
      <c r="AP12" s="3" t="s">
        <v>68</v>
      </c>
      <c r="AQ12" s="3" t="s">
        <v>68</v>
      </c>
      <c r="AR12" s="3" t="s">
        <v>68</v>
      </c>
      <c r="AS12" s="3" t="s">
        <v>68</v>
      </c>
      <c r="AT12" s="3">
        <v>1</v>
      </c>
      <c r="AV12" s="61"/>
    </row>
    <row r="13" spans="2:48" ht="19.5" customHeight="1">
      <c r="B13" s="3">
        <v>243</v>
      </c>
      <c r="C13" s="60">
        <v>7</v>
      </c>
      <c r="E13" s="11" t="s">
        <v>52</v>
      </c>
      <c r="F13" s="13" t="s">
        <v>69</v>
      </c>
      <c r="G13" s="51" t="s">
        <v>54</v>
      </c>
      <c r="H13" s="13" t="s">
        <v>55</v>
      </c>
      <c r="I13" s="13" t="s">
        <v>72</v>
      </c>
      <c r="J13" s="119">
        <v>175</v>
      </c>
      <c r="K13" s="119">
        <v>3</v>
      </c>
      <c r="L13" s="119" t="s">
        <v>78</v>
      </c>
      <c r="M13" s="13" t="s">
        <v>79</v>
      </c>
      <c r="N13" s="120" t="s">
        <v>489</v>
      </c>
      <c r="O13" s="15" t="s">
        <v>508</v>
      </c>
      <c r="P13" s="121" t="s">
        <v>80</v>
      </c>
      <c r="Q13" s="15"/>
      <c r="R13" s="78">
        <v>2.35</v>
      </c>
      <c r="S13" s="16" t="s">
        <v>61</v>
      </c>
      <c r="T13" s="16" t="s">
        <v>62</v>
      </c>
      <c r="U13" s="79">
        <v>40935</v>
      </c>
      <c r="V13" s="80">
        <v>45683</v>
      </c>
      <c r="W13" s="146">
        <v>44984</v>
      </c>
      <c r="X13" s="147">
        <v>45715</v>
      </c>
      <c r="Y13" s="67">
        <f t="shared" si="0"/>
        <v>13</v>
      </c>
      <c r="Z13" s="54" t="s">
        <v>68</v>
      </c>
      <c r="AA13" s="55" t="s">
        <v>68</v>
      </c>
      <c r="AB13" s="12" t="s">
        <v>68</v>
      </c>
      <c r="AC13" s="3" t="s">
        <v>68</v>
      </c>
      <c r="AD13" s="3" t="s">
        <v>68</v>
      </c>
      <c r="AE13" s="3">
        <v>1</v>
      </c>
      <c r="AF13" s="3" t="s">
        <v>68</v>
      </c>
      <c r="AG13" s="3" t="s">
        <v>68</v>
      </c>
      <c r="AH13" s="3" t="s">
        <v>68</v>
      </c>
      <c r="AI13" s="3">
        <v>1</v>
      </c>
      <c r="AJ13" s="3" t="s">
        <v>68</v>
      </c>
      <c r="AK13" s="3" t="s">
        <v>68</v>
      </c>
      <c r="AL13" s="3" t="s">
        <v>68</v>
      </c>
      <c r="AM13" s="3">
        <v>1</v>
      </c>
      <c r="AN13" s="3" t="s">
        <v>68</v>
      </c>
      <c r="AO13" s="3" t="s">
        <v>68</v>
      </c>
      <c r="AP13" s="3" t="s">
        <v>68</v>
      </c>
      <c r="AQ13" s="3" t="s">
        <v>68</v>
      </c>
      <c r="AR13" s="3">
        <v>1</v>
      </c>
      <c r="AS13" s="3" t="s">
        <v>68</v>
      </c>
      <c r="AT13" s="3" t="s">
        <v>68</v>
      </c>
      <c r="AV13" s="61"/>
    </row>
    <row r="14" spans="2:48" ht="19.5" customHeight="1">
      <c r="B14" s="112">
        <v>244</v>
      </c>
      <c r="C14" s="116">
        <v>8</v>
      </c>
      <c r="E14" s="93" t="s">
        <v>52</v>
      </c>
      <c r="F14" s="94" t="s">
        <v>69</v>
      </c>
      <c r="G14" s="95" t="s">
        <v>54</v>
      </c>
      <c r="H14" s="94" t="s">
        <v>55</v>
      </c>
      <c r="I14" s="94" t="s">
        <v>76</v>
      </c>
      <c r="J14" s="96">
        <v>178</v>
      </c>
      <c r="K14" s="96">
        <v>5</v>
      </c>
      <c r="L14" s="96" t="s">
        <v>591</v>
      </c>
      <c r="M14" s="94" t="s">
        <v>592</v>
      </c>
      <c r="N14" s="138" t="s">
        <v>489</v>
      </c>
      <c r="O14" s="98" t="s">
        <v>498</v>
      </c>
      <c r="P14" s="99" t="s">
        <v>402</v>
      </c>
      <c r="Q14" s="100"/>
      <c r="R14" s="118">
        <v>0.65</v>
      </c>
      <c r="S14" s="103" t="s">
        <v>370</v>
      </c>
      <c r="T14" s="103" t="s">
        <v>67</v>
      </c>
      <c r="U14" s="104">
        <v>44917</v>
      </c>
      <c r="V14" s="105">
        <v>46012</v>
      </c>
      <c r="W14" s="106">
        <v>44917</v>
      </c>
      <c r="X14" s="107">
        <v>46044</v>
      </c>
      <c r="Y14" s="108">
        <f t="shared" si="0"/>
        <v>3</v>
      </c>
      <c r="Z14" s="109" t="s">
        <v>68</v>
      </c>
      <c r="AA14" s="110" t="s">
        <v>68</v>
      </c>
      <c r="AB14" s="111" t="s">
        <v>68</v>
      </c>
      <c r="AC14" s="112" t="s">
        <v>68</v>
      </c>
      <c r="AD14" s="112" t="s">
        <v>68</v>
      </c>
      <c r="AE14" s="112" t="s">
        <v>68</v>
      </c>
      <c r="AF14" s="112" t="s">
        <v>68</v>
      </c>
      <c r="AG14" s="112">
        <v>1</v>
      </c>
      <c r="AH14" s="112" t="s">
        <v>68</v>
      </c>
      <c r="AI14" s="112" t="s">
        <v>68</v>
      </c>
      <c r="AJ14" s="112">
        <v>1</v>
      </c>
      <c r="AK14" s="112" t="s">
        <v>68</v>
      </c>
      <c r="AL14" s="112" t="s">
        <v>68</v>
      </c>
      <c r="AM14" s="112" t="s">
        <v>68</v>
      </c>
      <c r="AN14" s="112" t="s">
        <v>68</v>
      </c>
      <c r="AO14" s="112">
        <v>1</v>
      </c>
      <c r="AP14" s="112" t="s">
        <v>68</v>
      </c>
      <c r="AQ14" s="112" t="s">
        <v>68</v>
      </c>
      <c r="AR14" s="112" t="s">
        <v>68</v>
      </c>
      <c r="AS14" s="112" t="s">
        <v>68</v>
      </c>
      <c r="AT14" s="112">
        <v>1</v>
      </c>
      <c r="AV14" s="141" t="s">
        <v>544</v>
      </c>
    </row>
    <row r="15" spans="2:48" ht="19.5" customHeight="1">
      <c r="B15" s="3">
        <v>245</v>
      </c>
      <c r="C15" s="60">
        <v>9</v>
      </c>
      <c r="E15" s="11" t="s">
        <v>52</v>
      </c>
      <c r="F15" s="13" t="s">
        <v>69</v>
      </c>
      <c r="G15" s="51" t="s">
        <v>54</v>
      </c>
      <c r="H15" s="13" t="s">
        <v>81</v>
      </c>
      <c r="I15" s="13" t="s">
        <v>82</v>
      </c>
      <c r="J15" s="119">
        <v>184</v>
      </c>
      <c r="K15" s="119">
        <v>3</v>
      </c>
      <c r="L15" s="119" t="s">
        <v>83</v>
      </c>
      <c r="M15" s="13" t="s">
        <v>84</v>
      </c>
      <c r="N15" s="120" t="s">
        <v>511</v>
      </c>
      <c r="O15" s="15" t="s">
        <v>512</v>
      </c>
      <c r="P15" s="121" t="s">
        <v>77</v>
      </c>
      <c r="Q15" s="14"/>
      <c r="R15" s="78">
        <v>1.99</v>
      </c>
      <c r="S15" s="16" t="s">
        <v>71</v>
      </c>
      <c r="T15" s="16" t="s">
        <v>62</v>
      </c>
      <c r="U15" s="79">
        <v>40968</v>
      </c>
      <c r="V15" s="80">
        <v>45731</v>
      </c>
      <c r="W15" s="146">
        <v>45030</v>
      </c>
      <c r="X15" s="147">
        <v>45761</v>
      </c>
      <c r="Y15" s="67">
        <f t="shared" si="0"/>
        <v>13</v>
      </c>
      <c r="Z15" s="54" t="s">
        <v>68</v>
      </c>
      <c r="AA15" s="55" t="s">
        <v>68</v>
      </c>
      <c r="AB15" s="12" t="s">
        <v>68</v>
      </c>
      <c r="AC15" s="3" t="s">
        <v>68</v>
      </c>
      <c r="AD15" s="3" t="s">
        <v>68</v>
      </c>
      <c r="AE15" s="3">
        <v>1</v>
      </c>
      <c r="AF15" s="3" t="s">
        <v>68</v>
      </c>
      <c r="AG15" s="3" t="s">
        <v>68</v>
      </c>
      <c r="AH15" s="3" t="s">
        <v>68</v>
      </c>
      <c r="AI15" s="3">
        <v>1</v>
      </c>
      <c r="AJ15" s="3" t="s">
        <v>68</v>
      </c>
      <c r="AK15" s="3" t="s">
        <v>68</v>
      </c>
      <c r="AL15" s="3">
        <v>1</v>
      </c>
      <c r="AM15" s="3" t="s">
        <v>68</v>
      </c>
      <c r="AN15" s="3" t="s">
        <v>68</v>
      </c>
      <c r="AO15" s="3" t="s">
        <v>68</v>
      </c>
      <c r="AP15" s="3" t="s">
        <v>68</v>
      </c>
      <c r="AQ15" s="3">
        <v>1</v>
      </c>
      <c r="AR15" s="3" t="s">
        <v>68</v>
      </c>
      <c r="AS15" s="3" t="s">
        <v>68</v>
      </c>
      <c r="AT15" s="3" t="s">
        <v>68</v>
      </c>
      <c r="AV15" s="61"/>
    </row>
    <row r="16" spans="2:48" ht="19.5" customHeight="1">
      <c r="B16" s="3">
        <v>246</v>
      </c>
      <c r="C16" s="60">
        <v>10</v>
      </c>
      <c r="E16" s="11" t="s">
        <v>52</v>
      </c>
      <c r="F16" s="13" t="s">
        <v>69</v>
      </c>
      <c r="G16" s="51" t="s">
        <v>54</v>
      </c>
      <c r="H16" s="13" t="s">
        <v>55</v>
      </c>
      <c r="I16" s="13" t="s">
        <v>72</v>
      </c>
      <c r="J16" s="119">
        <v>194</v>
      </c>
      <c r="K16" s="119">
        <v>3</v>
      </c>
      <c r="L16" s="119" t="s">
        <v>85</v>
      </c>
      <c r="M16" s="13" t="s">
        <v>86</v>
      </c>
      <c r="N16" s="120" t="s">
        <v>517</v>
      </c>
      <c r="O16" s="15" t="s">
        <v>372</v>
      </c>
      <c r="P16" s="121" t="s">
        <v>87</v>
      </c>
      <c r="Q16" s="15"/>
      <c r="R16" s="78">
        <v>1.99</v>
      </c>
      <c r="S16" s="16" t="s">
        <v>71</v>
      </c>
      <c r="T16" s="16" t="s">
        <v>62</v>
      </c>
      <c r="U16" s="79">
        <v>41299</v>
      </c>
      <c r="V16" s="80">
        <v>45315</v>
      </c>
      <c r="W16" s="81">
        <v>44617</v>
      </c>
      <c r="X16" s="82">
        <v>45347</v>
      </c>
      <c r="Y16" s="67">
        <f t="shared" si="0"/>
        <v>11</v>
      </c>
      <c r="Z16" s="54">
        <v>24600</v>
      </c>
      <c r="AA16" s="55">
        <v>17650</v>
      </c>
      <c r="AB16" s="12">
        <v>1</v>
      </c>
      <c r="AC16" s="3" t="s">
        <v>68</v>
      </c>
      <c r="AD16" s="3" t="s">
        <v>68</v>
      </c>
      <c r="AE16" s="3" t="s">
        <v>68</v>
      </c>
      <c r="AF16" s="3" t="s">
        <v>68</v>
      </c>
      <c r="AG16" s="3" t="s">
        <v>68</v>
      </c>
      <c r="AH16" s="3" t="s">
        <v>68</v>
      </c>
      <c r="AI16" s="3">
        <v>1</v>
      </c>
      <c r="AJ16" s="3" t="s">
        <v>68</v>
      </c>
      <c r="AK16" s="3" t="s">
        <v>68</v>
      </c>
      <c r="AL16" s="3">
        <v>1</v>
      </c>
      <c r="AM16" s="3" t="s">
        <v>68</v>
      </c>
      <c r="AN16" s="3" t="s">
        <v>68</v>
      </c>
      <c r="AO16" s="3" t="s">
        <v>68</v>
      </c>
      <c r="AP16" s="3" t="s">
        <v>68</v>
      </c>
      <c r="AQ16" s="3">
        <v>1</v>
      </c>
      <c r="AR16" s="3" t="s">
        <v>68</v>
      </c>
      <c r="AS16" s="3" t="s">
        <v>68</v>
      </c>
      <c r="AT16" s="3" t="s">
        <v>68</v>
      </c>
      <c r="AV16" s="61"/>
    </row>
    <row r="17" spans="2:48" ht="19.5" customHeight="1">
      <c r="B17" s="3">
        <v>247</v>
      </c>
      <c r="C17" s="60">
        <v>11</v>
      </c>
      <c r="E17" s="11" t="s">
        <v>52</v>
      </c>
      <c r="F17" s="13" t="s">
        <v>69</v>
      </c>
      <c r="G17" s="51" t="s">
        <v>54</v>
      </c>
      <c r="H17" s="13" t="s">
        <v>55</v>
      </c>
      <c r="I17" s="13" t="s">
        <v>70</v>
      </c>
      <c r="J17" s="119">
        <v>216</v>
      </c>
      <c r="K17" s="119">
        <v>5</v>
      </c>
      <c r="L17" s="119" t="s">
        <v>91</v>
      </c>
      <c r="M17" s="13" t="s">
        <v>92</v>
      </c>
      <c r="N17" s="120" t="s">
        <v>550</v>
      </c>
      <c r="O17" s="15" t="s">
        <v>561</v>
      </c>
      <c r="P17" s="121" t="s">
        <v>93</v>
      </c>
      <c r="Q17" s="14"/>
      <c r="R17" s="78">
        <v>1.49</v>
      </c>
      <c r="S17" s="16" t="s">
        <v>71</v>
      </c>
      <c r="T17" s="16" t="s">
        <v>94</v>
      </c>
      <c r="U17" s="79">
        <v>42446</v>
      </c>
      <c r="V17" s="80">
        <v>45732</v>
      </c>
      <c r="W17" s="146">
        <v>45033</v>
      </c>
      <c r="X17" s="147">
        <v>45764</v>
      </c>
      <c r="Y17" s="67">
        <f t="shared" si="0"/>
        <v>9</v>
      </c>
      <c r="Z17" s="54" t="s">
        <v>68</v>
      </c>
      <c r="AA17" s="55" t="s">
        <v>68</v>
      </c>
      <c r="AB17" s="12" t="s">
        <v>68</v>
      </c>
      <c r="AC17" s="3" t="s">
        <v>68</v>
      </c>
      <c r="AD17" s="3" t="s">
        <v>68</v>
      </c>
      <c r="AE17" s="3">
        <v>1</v>
      </c>
      <c r="AF17" s="3" t="s">
        <v>68</v>
      </c>
      <c r="AG17" s="3" t="s">
        <v>68</v>
      </c>
      <c r="AH17" s="3" t="s">
        <v>68</v>
      </c>
      <c r="AI17" s="3">
        <v>1</v>
      </c>
      <c r="AJ17" s="3" t="s">
        <v>68</v>
      </c>
      <c r="AK17" s="3">
        <v>1</v>
      </c>
      <c r="AL17" s="3" t="s">
        <v>68</v>
      </c>
      <c r="AM17" s="3" t="s">
        <v>68</v>
      </c>
      <c r="AN17" s="3" t="s">
        <v>68</v>
      </c>
      <c r="AO17" s="3" t="s">
        <v>68</v>
      </c>
      <c r="AP17" s="3">
        <v>1</v>
      </c>
      <c r="AQ17" s="3" t="s">
        <v>68</v>
      </c>
      <c r="AR17" s="3" t="s">
        <v>68</v>
      </c>
      <c r="AS17" s="3" t="s">
        <v>68</v>
      </c>
      <c r="AT17" s="3" t="s">
        <v>68</v>
      </c>
      <c r="AV17" s="61"/>
    </row>
    <row r="18" spans="2:48" ht="19.5" customHeight="1">
      <c r="B18" s="3">
        <v>248</v>
      </c>
      <c r="C18" s="60">
        <v>12</v>
      </c>
      <c r="E18" s="11" t="s">
        <v>52</v>
      </c>
      <c r="F18" s="13" t="s">
        <v>69</v>
      </c>
      <c r="G18" s="51" t="s">
        <v>54</v>
      </c>
      <c r="H18" s="13" t="s">
        <v>55</v>
      </c>
      <c r="I18" s="13" t="s">
        <v>72</v>
      </c>
      <c r="J18" s="119">
        <v>266</v>
      </c>
      <c r="K18" s="119">
        <v>3</v>
      </c>
      <c r="L18" s="119" t="s">
        <v>99</v>
      </c>
      <c r="M18" s="13" t="s">
        <v>100</v>
      </c>
      <c r="N18" s="120" t="s">
        <v>517</v>
      </c>
      <c r="O18" s="15" t="s">
        <v>372</v>
      </c>
      <c r="P18" s="121" t="s">
        <v>60</v>
      </c>
      <c r="Q18" s="14"/>
      <c r="R18" s="78">
        <v>1.99</v>
      </c>
      <c r="S18" s="16" t="s">
        <v>61</v>
      </c>
      <c r="T18" s="16" t="s">
        <v>62</v>
      </c>
      <c r="U18" s="79">
        <v>43082</v>
      </c>
      <c r="V18" s="80">
        <v>45638</v>
      </c>
      <c r="W18" s="146">
        <v>44939</v>
      </c>
      <c r="X18" s="147">
        <v>45670</v>
      </c>
      <c r="Y18" s="67">
        <f t="shared" si="0"/>
        <v>7</v>
      </c>
      <c r="Z18" s="54" t="s">
        <v>68</v>
      </c>
      <c r="AA18" s="55" t="s">
        <v>68</v>
      </c>
      <c r="AB18" s="12" t="s">
        <v>68</v>
      </c>
      <c r="AC18" s="3" t="s">
        <v>68</v>
      </c>
      <c r="AD18" s="3" t="s">
        <v>68</v>
      </c>
      <c r="AE18" s="3">
        <v>1</v>
      </c>
      <c r="AF18" s="3" t="s">
        <v>68</v>
      </c>
      <c r="AG18" s="3" t="s">
        <v>68</v>
      </c>
      <c r="AH18" s="3" t="s">
        <v>68</v>
      </c>
      <c r="AI18" s="3">
        <v>1</v>
      </c>
      <c r="AJ18" s="3" t="s">
        <v>68</v>
      </c>
      <c r="AK18" s="3" t="s">
        <v>68</v>
      </c>
      <c r="AL18" s="3">
        <v>1</v>
      </c>
      <c r="AM18" s="3" t="s">
        <v>68</v>
      </c>
      <c r="AN18" s="3" t="s">
        <v>68</v>
      </c>
      <c r="AO18" s="3" t="s">
        <v>68</v>
      </c>
      <c r="AP18" s="3" t="s">
        <v>68</v>
      </c>
      <c r="AQ18" s="3">
        <v>1</v>
      </c>
      <c r="AR18" s="3" t="s">
        <v>68</v>
      </c>
      <c r="AS18" s="3" t="s">
        <v>68</v>
      </c>
      <c r="AT18" s="3" t="s">
        <v>68</v>
      </c>
      <c r="AV18" s="61"/>
    </row>
    <row r="19" spans="2:48" ht="19.5" customHeight="1">
      <c r="B19" s="3">
        <v>249</v>
      </c>
      <c r="C19" s="60">
        <v>13</v>
      </c>
      <c r="E19" s="11" t="s">
        <v>52</v>
      </c>
      <c r="F19" s="13" t="s">
        <v>69</v>
      </c>
      <c r="G19" s="51" t="s">
        <v>54</v>
      </c>
      <c r="H19" s="13" t="s">
        <v>81</v>
      </c>
      <c r="I19" s="13" t="s">
        <v>105</v>
      </c>
      <c r="J19" s="119">
        <v>276</v>
      </c>
      <c r="K19" s="119">
        <v>3</v>
      </c>
      <c r="L19" s="119" t="s">
        <v>106</v>
      </c>
      <c r="M19" s="13" t="s">
        <v>107</v>
      </c>
      <c r="N19" s="120" t="s">
        <v>371</v>
      </c>
      <c r="O19" s="15" t="s">
        <v>569</v>
      </c>
      <c r="P19" s="121" t="s">
        <v>108</v>
      </c>
      <c r="Q19" s="15"/>
      <c r="R19" s="78">
        <v>1.49</v>
      </c>
      <c r="S19" s="16" t="s">
        <v>71</v>
      </c>
      <c r="T19" s="16" t="s">
        <v>62</v>
      </c>
      <c r="U19" s="79">
        <v>43413</v>
      </c>
      <c r="V19" s="80">
        <v>45238</v>
      </c>
      <c r="W19" s="81">
        <v>44539</v>
      </c>
      <c r="X19" s="82">
        <v>45269</v>
      </c>
      <c r="Y19" s="67">
        <f t="shared" si="0"/>
        <v>5</v>
      </c>
      <c r="Z19" s="54">
        <v>24600</v>
      </c>
      <c r="AA19" s="55">
        <v>17650</v>
      </c>
      <c r="AB19" s="12">
        <v>1</v>
      </c>
      <c r="AC19" s="3" t="s">
        <v>68</v>
      </c>
      <c r="AD19" s="3" t="s">
        <v>68</v>
      </c>
      <c r="AE19" s="3" t="s">
        <v>68</v>
      </c>
      <c r="AF19" s="3" t="s">
        <v>68</v>
      </c>
      <c r="AG19" s="3" t="s">
        <v>68</v>
      </c>
      <c r="AH19" s="3" t="s">
        <v>68</v>
      </c>
      <c r="AI19" s="3">
        <v>1</v>
      </c>
      <c r="AJ19" s="3" t="s">
        <v>68</v>
      </c>
      <c r="AK19" s="3">
        <v>1</v>
      </c>
      <c r="AL19" s="3" t="s">
        <v>68</v>
      </c>
      <c r="AM19" s="3" t="s">
        <v>68</v>
      </c>
      <c r="AN19" s="3" t="s">
        <v>68</v>
      </c>
      <c r="AO19" s="3" t="s">
        <v>68</v>
      </c>
      <c r="AP19" s="3">
        <v>1</v>
      </c>
      <c r="AQ19" s="3" t="s">
        <v>68</v>
      </c>
      <c r="AR19" s="3" t="s">
        <v>68</v>
      </c>
      <c r="AS19" s="3" t="s">
        <v>68</v>
      </c>
      <c r="AT19" s="3" t="s">
        <v>68</v>
      </c>
      <c r="AV19" s="61"/>
    </row>
    <row r="20" spans="2:48" ht="19.5" customHeight="1">
      <c r="B20" s="3">
        <v>250</v>
      </c>
      <c r="C20" s="60">
        <v>14</v>
      </c>
      <c r="E20" s="11" t="s">
        <v>52</v>
      </c>
      <c r="F20" s="13" t="s">
        <v>69</v>
      </c>
      <c r="G20" s="51" t="s">
        <v>54</v>
      </c>
      <c r="H20" s="13" t="s">
        <v>55</v>
      </c>
      <c r="I20" s="13" t="s">
        <v>76</v>
      </c>
      <c r="J20" s="119">
        <v>292</v>
      </c>
      <c r="K20" s="149">
        <v>3</v>
      </c>
      <c r="L20" s="119" t="s">
        <v>386</v>
      </c>
      <c r="M20" s="13" t="s">
        <v>387</v>
      </c>
      <c r="N20" s="120" t="s">
        <v>371</v>
      </c>
      <c r="O20" s="158" t="s">
        <v>569</v>
      </c>
      <c r="P20" s="121" t="s">
        <v>108</v>
      </c>
      <c r="Q20" s="14"/>
      <c r="R20" s="78">
        <v>1.49</v>
      </c>
      <c r="S20" s="16" t="s">
        <v>71</v>
      </c>
      <c r="T20" s="16" t="s">
        <v>62</v>
      </c>
      <c r="U20" s="79">
        <v>43784</v>
      </c>
      <c r="V20" s="80">
        <v>45610</v>
      </c>
      <c r="W20" s="146">
        <v>44910</v>
      </c>
      <c r="X20" s="147">
        <v>45641</v>
      </c>
      <c r="Y20" s="67">
        <f t="shared" si="0"/>
        <v>5</v>
      </c>
      <c r="Z20" s="54" t="s">
        <v>68</v>
      </c>
      <c r="AA20" s="55" t="s">
        <v>68</v>
      </c>
      <c r="AB20" s="12" t="s">
        <v>68</v>
      </c>
      <c r="AC20" s="3" t="s">
        <v>68</v>
      </c>
      <c r="AD20" s="3" t="s">
        <v>68</v>
      </c>
      <c r="AE20" s="3">
        <v>1</v>
      </c>
      <c r="AF20" s="3" t="s">
        <v>68</v>
      </c>
      <c r="AG20" s="3" t="s">
        <v>68</v>
      </c>
      <c r="AH20" s="3" t="s">
        <v>68</v>
      </c>
      <c r="AI20" s="3">
        <v>1</v>
      </c>
      <c r="AJ20" s="3" t="s">
        <v>68</v>
      </c>
      <c r="AK20" s="3">
        <v>1</v>
      </c>
      <c r="AL20" s="3" t="s">
        <v>68</v>
      </c>
      <c r="AM20" s="3" t="s">
        <v>68</v>
      </c>
      <c r="AN20" s="3" t="s">
        <v>68</v>
      </c>
      <c r="AO20" s="3" t="s">
        <v>68</v>
      </c>
      <c r="AP20" s="3">
        <v>1</v>
      </c>
      <c r="AQ20" s="3" t="s">
        <v>68</v>
      </c>
      <c r="AR20" s="3" t="s">
        <v>68</v>
      </c>
      <c r="AS20" s="3" t="s">
        <v>68</v>
      </c>
      <c r="AT20" s="3" t="s">
        <v>68</v>
      </c>
      <c r="AV20" s="61"/>
    </row>
    <row r="21" spans="2:48" ht="19.5" customHeight="1">
      <c r="B21" s="3">
        <v>251</v>
      </c>
      <c r="C21" s="60">
        <v>15</v>
      </c>
      <c r="E21" s="11" t="s">
        <v>52</v>
      </c>
      <c r="F21" s="13" t="s">
        <v>69</v>
      </c>
      <c r="G21" s="51" t="s">
        <v>54</v>
      </c>
      <c r="H21" s="148" t="s">
        <v>55</v>
      </c>
      <c r="I21" s="13" t="s">
        <v>70</v>
      </c>
      <c r="J21" s="119">
        <v>307</v>
      </c>
      <c r="K21" s="149">
        <v>3</v>
      </c>
      <c r="L21" s="119" t="s">
        <v>483</v>
      </c>
      <c r="M21" s="13" t="s">
        <v>484</v>
      </c>
      <c r="N21" s="120" t="s">
        <v>524</v>
      </c>
      <c r="O21" s="15" t="s">
        <v>240</v>
      </c>
      <c r="P21" s="121" t="s">
        <v>399</v>
      </c>
      <c r="Q21" s="14"/>
      <c r="R21" s="78">
        <v>1.79</v>
      </c>
      <c r="S21" s="16" t="s">
        <v>71</v>
      </c>
      <c r="T21" s="16" t="s">
        <v>62</v>
      </c>
      <c r="U21" s="79">
        <v>44274</v>
      </c>
      <c r="V21" s="80">
        <v>45369</v>
      </c>
      <c r="W21" s="81">
        <v>44274</v>
      </c>
      <c r="X21" s="82">
        <v>45401</v>
      </c>
      <c r="Y21" s="67">
        <f t="shared" si="0"/>
        <v>3</v>
      </c>
      <c r="Z21" s="54">
        <v>24600</v>
      </c>
      <c r="AA21" s="55">
        <v>17650</v>
      </c>
      <c r="AB21" s="12">
        <v>1</v>
      </c>
      <c r="AC21" s="3" t="s">
        <v>68</v>
      </c>
      <c r="AD21" s="3" t="s">
        <v>68</v>
      </c>
      <c r="AE21" s="3" t="s">
        <v>68</v>
      </c>
      <c r="AF21" s="3" t="s">
        <v>68</v>
      </c>
      <c r="AG21" s="3" t="s">
        <v>68</v>
      </c>
      <c r="AH21" s="3" t="s">
        <v>68</v>
      </c>
      <c r="AI21" s="3">
        <v>1</v>
      </c>
      <c r="AJ21" s="3" t="s">
        <v>68</v>
      </c>
      <c r="AK21" s="3" t="s">
        <v>68</v>
      </c>
      <c r="AL21" s="3">
        <v>1</v>
      </c>
      <c r="AM21" s="3" t="s">
        <v>68</v>
      </c>
      <c r="AN21" s="3" t="s">
        <v>68</v>
      </c>
      <c r="AO21" s="3" t="s">
        <v>68</v>
      </c>
      <c r="AP21" s="3" t="s">
        <v>68</v>
      </c>
      <c r="AQ21" s="3">
        <v>1</v>
      </c>
      <c r="AR21" s="3" t="s">
        <v>68</v>
      </c>
      <c r="AS21" s="3" t="s">
        <v>68</v>
      </c>
      <c r="AT21" s="3" t="s">
        <v>68</v>
      </c>
      <c r="AV21" s="61"/>
    </row>
    <row r="22" spans="2:48" ht="19.5" customHeight="1">
      <c r="B22" s="3">
        <v>270</v>
      </c>
      <c r="C22" s="60">
        <v>16</v>
      </c>
      <c r="E22" s="11" t="s">
        <v>52</v>
      </c>
      <c r="F22" s="13" t="s">
        <v>53</v>
      </c>
      <c r="G22" s="51" t="s">
        <v>54</v>
      </c>
      <c r="H22" s="13" t="s">
        <v>55</v>
      </c>
      <c r="I22" s="13" t="s">
        <v>56</v>
      </c>
      <c r="J22" s="119">
        <v>143</v>
      </c>
      <c r="K22" s="119">
        <v>5</v>
      </c>
      <c r="L22" s="119" t="s">
        <v>63</v>
      </c>
      <c r="M22" s="13" t="s">
        <v>64</v>
      </c>
      <c r="N22" s="120" t="s">
        <v>489</v>
      </c>
      <c r="O22" s="15" t="s">
        <v>498</v>
      </c>
      <c r="P22" s="121" t="s">
        <v>65</v>
      </c>
      <c r="Q22" s="14"/>
      <c r="R22" s="78">
        <v>0.65</v>
      </c>
      <c r="S22" s="16" t="s">
        <v>66</v>
      </c>
      <c r="T22" s="16" t="s">
        <v>67</v>
      </c>
      <c r="U22" s="79">
        <v>43446</v>
      </c>
      <c r="V22" s="80">
        <v>45271</v>
      </c>
      <c r="W22" s="81">
        <v>44542</v>
      </c>
      <c r="X22" s="82">
        <v>45272</v>
      </c>
      <c r="Y22" s="67">
        <f t="shared" si="0"/>
        <v>5</v>
      </c>
      <c r="Z22" s="54">
        <v>6600</v>
      </c>
      <c r="AA22" s="55">
        <v>17540</v>
      </c>
      <c r="AB22" s="12" t="s">
        <v>68</v>
      </c>
      <c r="AC22" s="3" t="s">
        <v>68</v>
      </c>
      <c r="AD22" s="3">
        <v>1</v>
      </c>
      <c r="AE22" s="3" t="s">
        <v>68</v>
      </c>
      <c r="AF22" s="3" t="s">
        <v>68</v>
      </c>
      <c r="AG22" s="3" t="s">
        <v>68</v>
      </c>
      <c r="AH22" s="3" t="s">
        <v>68</v>
      </c>
      <c r="AI22" s="3" t="s">
        <v>68</v>
      </c>
      <c r="AJ22" s="3">
        <v>1</v>
      </c>
      <c r="AK22" s="3" t="s">
        <v>68</v>
      </c>
      <c r="AL22" s="3" t="s">
        <v>68</v>
      </c>
      <c r="AM22" s="3" t="s">
        <v>68</v>
      </c>
      <c r="AN22" s="3" t="s">
        <v>68</v>
      </c>
      <c r="AO22" s="3">
        <v>1</v>
      </c>
      <c r="AP22" s="3" t="s">
        <v>68</v>
      </c>
      <c r="AQ22" s="3" t="s">
        <v>68</v>
      </c>
      <c r="AR22" s="3" t="s">
        <v>68</v>
      </c>
      <c r="AS22" s="3" t="s">
        <v>68</v>
      </c>
      <c r="AT22" s="3">
        <v>1</v>
      </c>
      <c r="AV22" s="63"/>
    </row>
    <row r="23" spans="2:48" ht="19.5" customHeight="1">
      <c r="B23" s="3">
        <v>271</v>
      </c>
      <c r="C23" s="60">
        <v>17</v>
      </c>
      <c r="E23" s="11" t="s">
        <v>52</v>
      </c>
      <c r="F23" s="13" t="s">
        <v>53</v>
      </c>
      <c r="G23" s="51" t="s">
        <v>54</v>
      </c>
      <c r="H23" s="13" t="s">
        <v>55</v>
      </c>
      <c r="I23" s="13" t="s">
        <v>56</v>
      </c>
      <c r="J23" s="119">
        <v>270</v>
      </c>
      <c r="K23" s="119">
        <v>3</v>
      </c>
      <c r="L23" s="119" t="s">
        <v>57</v>
      </c>
      <c r="M23" s="13" t="s">
        <v>58</v>
      </c>
      <c r="N23" s="120" t="s">
        <v>517</v>
      </c>
      <c r="O23" s="15" t="s">
        <v>372</v>
      </c>
      <c r="P23" s="121" t="s">
        <v>60</v>
      </c>
      <c r="Q23" s="15"/>
      <c r="R23" s="78">
        <v>1.99</v>
      </c>
      <c r="S23" s="16" t="s">
        <v>61</v>
      </c>
      <c r="T23" s="16" t="s">
        <v>62</v>
      </c>
      <c r="U23" s="79">
        <v>43433</v>
      </c>
      <c r="V23" s="80">
        <v>45258</v>
      </c>
      <c r="W23" s="81">
        <v>44559</v>
      </c>
      <c r="X23" s="82">
        <v>45289</v>
      </c>
      <c r="Y23" s="67">
        <f t="shared" si="0"/>
        <v>5</v>
      </c>
      <c r="Z23" s="54">
        <v>32800</v>
      </c>
      <c r="AA23" s="55">
        <v>17650</v>
      </c>
      <c r="AB23" s="12">
        <v>1</v>
      </c>
      <c r="AC23" s="3" t="s">
        <v>68</v>
      </c>
      <c r="AD23" s="3" t="s">
        <v>68</v>
      </c>
      <c r="AE23" s="3" t="s">
        <v>68</v>
      </c>
      <c r="AF23" s="3" t="s">
        <v>68</v>
      </c>
      <c r="AG23" s="3" t="s">
        <v>68</v>
      </c>
      <c r="AH23" s="3" t="s">
        <v>68</v>
      </c>
      <c r="AI23" s="3">
        <v>1</v>
      </c>
      <c r="AJ23" s="3" t="s">
        <v>68</v>
      </c>
      <c r="AK23" s="3" t="s">
        <v>68</v>
      </c>
      <c r="AL23" s="3">
        <v>1</v>
      </c>
      <c r="AM23" s="3" t="s">
        <v>68</v>
      </c>
      <c r="AN23" s="3" t="s">
        <v>68</v>
      </c>
      <c r="AO23" s="3" t="s">
        <v>68</v>
      </c>
      <c r="AP23" s="3" t="s">
        <v>68</v>
      </c>
      <c r="AQ23" s="3">
        <v>1</v>
      </c>
      <c r="AR23" s="3" t="s">
        <v>68</v>
      </c>
      <c r="AS23" s="3" t="s">
        <v>68</v>
      </c>
      <c r="AT23" s="3" t="s">
        <v>68</v>
      </c>
      <c r="AV23" s="63"/>
    </row>
    <row r="24" spans="2:48" ht="19.5" customHeight="1">
      <c r="B24" s="3"/>
      <c r="C24" s="60"/>
      <c r="E24" s="11"/>
      <c r="F24" s="13"/>
      <c r="G24" s="51"/>
      <c r="H24" s="13"/>
      <c r="I24" s="13"/>
      <c r="J24" s="13"/>
      <c r="K24" s="13"/>
      <c r="L24" s="13"/>
      <c r="M24" s="13"/>
      <c r="N24" s="14"/>
      <c r="O24" s="15"/>
      <c r="P24" s="15"/>
      <c r="Q24" s="14"/>
      <c r="R24" s="16"/>
      <c r="S24" s="16"/>
      <c r="T24" s="16"/>
      <c r="U24" s="17"/>
      <c r="V24" s="22"/>
      <c r="W24" s="23"/>
      <c r="X24" s="24"/>
      <c r="Y24" s="67" t="str">
        <f t="shared" si="0"/>
        <v/>
      </c>
      <c r="Z24" s="25"/>
      <c r="AA24" s="26"/>
      <c r="AB24" s="1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V24" s="63"/>
    </row>
    <row r="25" spans="2:48" ht="19.5" customHeight="1"/>
    <row r="26" spans="2:48" ht="19.5" customHeight="1">
      <c r="J26" s="18"/>
      <c r="K26" s="18"/>
      <c r="O26" s="19">
        <f>SUBTOTAL(103,O7:O24)</f>
        <v>17</v>
      </c>
      <c r="V26" s="20"/>
      <c r="X26" s="57" t="s">
        <v>32</v>
      </c>
      <c r="Y26" s="57"/>
      <c r="Z26" s="56">
        <f t="shared" ref="Z26:AT26" si="1">SUBTOTAL(109,Z7:Z24)</f>
        <v>146200</v>
      </c>
      <c r="AA26" s="56">
        <f t="shared" si="1"/>
        <v>175840</v>
      </c>
      <c r="AB26" s="21">
        <f t="shared" si="1"/>
        <v>4</v>
      </c>
      <c r="AC26" s="21">
        <f t="shared" si="1"/>
        <v>0</v>
      </c>
      <c r="AD26" s="21">
        <f t="shared" si="1"/>
        <v>6</v>
      </c>
      <c r="AE26" s="21">
        <f t="shared" si="1"/>
        <v>5</v>
      </c>
      <c r="AF26" s="21">
        <f t="shared" si="1"/>
        <v>0</v>
      </c>
      <c r="AG26" s="21">
        <f t="shared" si="1"/>
        <v>1</v>
      </c>
      <c r="AH26" s="21">
        <f t="shared" si="1"/>
        <v>0</v>
      </c>
      <c r="AI26" s="21">
        <f t="shared" si="1"/>
        <v>9</v>
      </c>
      <c r="AJ26" s="21">
        <f t="shared" si="1"/>
        <v>8</v>
      </c>
      <c r="AK26" s="21">
        <f t="shared" si="1"/>
        <v>3</v>
      </c>
      <c r="AL26" s="21">
        <f t="shared" si="1"/>
        <v>5</v>
      </c>
      <c r="AM26" s="21">
        <f t="shared" si="1"/>
        <v>1</v>
      </c>
      <c r="AN26" s="21">
        <f t="shared" si="1"/>
        <v>0</v>
      </c>
      <c r="AO26" s="21">
        <f t="shared" si="1"/>
        <v>8</v>
      </c>
      <c r="AP26" s="21">
        <f t="shared" si="1"/>
        <v>3</v>
      </c>
      <c r="AQ26" s="21">
        <f t="shared" si="1"/>
        <v>5</v>
      </c>
      <c r="AR26" s="21">
        <f t="shared" si="1"/>
        <v>1</v>
      </c>
      <c r="AS26" s="21">
        <f t="shared" si="1"/>
        <v>0</v>
      </c>
      <c r="AT26" s="21">
        <f t="shared" si="1"/>
        <v>8</v>
      </c>
    </row>
    <row r="27" spans="2:48" ht="19.5" customHeight="1" thickBot="1"/>
    <row r="28" spans="2:48" ht="10.5" customHeight="1" thickBot="1">
      <c r="F28" s="41"/>
      <c r="G28" s="52"/>
      <c r="H28" s="42"/>
      <c r="I28" s="40"/>
      <c r="J28" s="38"/>
      <c r="K28" s="39"/>
      <c r="L28" s="43"/>
      <c r="M28" s="48"/>
      <c r="N28" s="292"/>
      <c r="O28" s="292"/>
      <c r="P28" s="49"/>
      <c r="Q28" s="292"/>
      <c r="R28" s="292"/>
      <c r="S28" s="292"/>
      <c r="T28" s="293"/>
      <c r="U28" s="294"/>
      <c r="V28" s="293"/>
      <c r="W28" s="295"/>
    </row>
    <row r="29" spans="2:48" ht="36" customHeight="1" thickTop="1">
      <c r="F29" s="296" t="s">
        <v>46</v>
      </c>
      <c r="G29" s="297"/>
      <c r="H29" s="298"/>
      <c r="I29" s="299" t="s">
        <v>38</v>
      </c>
      <c r="J29" s="300"/>
      <c r="K29" s="301"/>
      <c r="L29" s="44" t="s">
        <v>45</v>
      </c>
      <c r="M29" s="35" t="s">
        <v>35</v>
      </c>
      <c r="N29" s="302" t="s">
        <v>36</v>
      </c>
      <c r="O29" s="302"/>
      <c r="P29" s="36" t="s">
        <v>37</v>
      </c>
      <c r="Q29" s="303" t="s">
        <v>17</v>
      </c>
      <c r="R29" s="304"/>
      <c r="S29" s="305"/>
      <c r="T29" s="306" t="s">
        <v>43</v>
      </c>
      <c r="U29" s="307"/>
      <c r="V29" s="308" t="s">
        <v>44</v>
      </c>
      <c r="W29" s="309"/>
    </row>
    <row r="30" spans="2:48" ht="19.5" customHeight="1">
      <c r="F30" s="268" t="s">
        <v>33</v>
      </c>
      <c r="G30" s="269"/>
      <c r="H30" s="269"/>
      <c r="I30" s="259" t="s">
        <v>39</v>
      </c>
      <c r="J30" s="260"/>
      <c r="K30" s="261"/>
      <c r="L30" s="274">
        <f>MAX(M30+N30,Q30)</f>
        <v>9</v>
      </c>
      <c r="M30" s="277">
        <f>AB26</f>
        <v>4</v>
      </c>
      <c r="N30" s="280">
        <f>AE26</f>
        <v>5</v>
      </c>
      <c r="O30" s="281"/>
      <c r="P30" s="286"/>
      <c r="Q30" s="280">
        <f>AI26</f>
        <v>9</v>
      </c>
      <c r="R30" s="289"/>
      <c r="S30" s="281"/>
      <c r="T30" s="262">
        <f>AK26</f>
        <v>3</v>
      </c>
      <c r="U30" s="262"/>
      <c r="V30" s="247">
        <f>AP26</f>
        <v>3</v>
      </c>
      <c r="W30" s="248"/>
    </row>
    <row r="31" spans="2:48" ht="19.5" customHeight="1">
      <c r="F31" s="270"/>
      <c r="G31" s="271"/>
      <c r="H31" s="271"/>
      <c r="I31" s="259" t="s">
        <v>40</v>
      </c>
      <c r="J31" s="260"/>
      <c r="K31" s="261"/>
      <c r="L31" s="275"/>
      <c r="M31" s="278"/>
      <c r="N31" s="282"/>
      <c r="O31" s="283"/>
      <c r="P31" s="287"/>
      <c r="Q31" s="282"/>
      <c r="R31" s="290"/>
      <c r="S31" s="283"/>
      <c r="T31" s="262">
        <f>IF($L$34=0,AL26,AL26-$L$34)</f>
        <v>5</v>
      </c>
      <c r="U31" s="262"/>
      <c r="V31" s="247">
        <f>IF($L$34=0,AQ26,AQ26-$L$34)</f>
        <v>5</v>
      </c>
      <c r="W31" s="248"/>
    </row>
    <row r="32" spans="2:48" ht="19.5" customHeight="1">
      <c r="F32" s="270"/>
      <c r="G32" s="271"/>
      <c r="H32" s="271"/>
      <c r="I32" s="259" t="s">
        <v>41</v>
      </c>
      <c r="J32" s="260"/>
      <c r="K32" s="261"/>
      <c r="L32" s="275"/>
      <c r="M32" s="278"/>
      <c r="N32" s="282"/>
      <c r="O32" s="283"/>
      <c r="P32" s="287"/>
      <c r="Q32" s="282"/>
      <c r="R32" s="290"/>
      <c r="S32" s="283"/>
      <c r="T32" s="262">
        <f>AM26</f>
        <v>1</v>
      </c>
      <c r="U32" s="262"/>
      <c r="V32" s="247">
        <f>AR26</f>
        <v>1</v>
      </c>
      <c r="W32" s="248"/>
    </row>
    <row r="33" spans="6:26" ht="19.5" customHeight="1">
      <c r="F33" s="272"/>
      <c r="G33" s="273"/>
      <c r="H33" s="273"/>
      <c r="I33" s="259" t="s">
        <v>42</v>
      </c>
      <c r="J33" s="260"/>
      <c r="K33" s="261"/>
      <c r="L33" s="276"/>
      <c r="M33" s="279"/>
      <c r="N33" s="284"/>
      <c r="O33" s="285"/>
      <c r="P33" s="288"/>
      <c r="Q33" s="284"/>
      <c r="R33" s="291"/>
      <c r="S33" s="285"/>
      <c r="T33" s="262">
        <f>AN26</f>
        <v>0</v>
      </c>
      <c r="U33" s="262"/>
      <c r="V33" s="247">
        <f>AS26</f>
        <v>0</v>
      </c>
      <c r="W33" s="248"/>
    </row>
    <row r="34" spans="6:26" ht="19.5" customHeight="1">
      <c r="F34" s="263" t="s">
        <v>26</v>
      </c>
      <c r="G34" s="264"/>
      <c r="H34" s="264"/>
      <c r="I34" s="259" t="s">
        <v>40</v>
      </c>
      <c r="J34" s="260"/>
      <c r="K34" s="261"/>
      <c r="L34" s="45">
        <f>MAX(M34:P34)</f>
        <v>0</v>
      </c>
      <c r="M34" s="30">
        <f>AC26</f>
        <v>0</v>
      </c>
      <c r="N34" s="262">
        <f>AF26</f>
        <v>0</v>
      </c>
      <c r="O34" s="262"/>
      <c r="P34" s="31">
        <f>AH26</f>
        <v>0</v>
      </c>
      <c r="Q34" s="265"/>
      <c r="R34" s="266"/>
      <c r="S34" s="267"/>
      <c r="T34" s="262">
        <f>L34</f>
        <v>0</v>
      </c>
      <c r="U34" s="262"/>
      <c r="V34" s="247">
        <f>AQ26-V31</f>
        <v>0</v>
      </c>
      <c r="W34" s="248"/>
    </row>
    <row r="35" spans="6:26" ht="19.5" customHeight="1" thickBot="1">
      <c r="F35" s="249" t="s">
        <v>27</v>
      </c>
      <c r="G35" s="250"/>
      <c r="H35" s="250"/>
      <c r="I35" s="251"/>
      <c r="J35" s="252"/>
      <c r="K35" s="253"/>
      <c r="L35" s="46">
        <f>MAX(M35+N35,Q35)</f>
        <v>8</v>
      </c>
      <c r="M35" s="32">
        <f>AD26</f>
        <v>6</v>
      </c>
      <c r="N35" s="254">
        <f>AG26</f>
        <v>1</v>
      </c>
      <c r="O35" s="254"/>
      <c r="P35" s="37"/>
      <c r="Q35" s="255">
        <f>AJ26</f>
        <v>8</v>
      </c>
      <c r="R35" s="256"/>
      <c r="S35" s="257"/>
      <c r="T35" s="254">
        <f>AO26</f>
        <v>8</v>
      </c>
      <c r="U35" s="254"/>
      <c r="V35" s="255">
        <f>AT26</f>
        <v>8</v>
      </c>
      <c r="W35" s="258"/>
    </row>
    <row r="36" spans="6:26" ht="19.5" customHeight="1" thickTop="1" thickBot="1">
      <c r="F36" s="239" t="s">
        <v>34</v>
      </c>
      <c r="G36" s="240"/>
      <c r="H36" s="240"/>
      <c r="I36" s="240"/>
      <c r="J36" s="240"/>
      <c r="K36" s="241"/>
      <c r="L36" s="47">
        <f>SUM(L30:L35)</f>
        <v>17</v>
      </c>
      <c r="M36" s="33">
        <f t="shared" ref="M36:W36" si="2">SUM(M30:M35)</f>
        <v>10</v>
      </c>
      <c r="N36" s="242">
        <f t="shared" si="2"/>
        <v>6</v>
      </c>
      <c r="O36" s="242">
        <f t="shared" si="2"/>
        <v>0</v>
      </c>
      <c r="P36" s="34">
        <f t="shared" si="2"/>
        <v>0</v>
      </c>
      <c r="Q36" s="243">
        <f t="shared" si="2"/>
        <v>17</v>
      </c>
      <c r="R36" s="244">
        <f t="shared" si="2"/>
        <v>0</v>
      </c>
      <c r="S36" s="245">
        <f t="shared" si="2"/>
        <v>0</v>
      </c>
      <c r="T36" s="242">
        <f t="shared" si="2"/>
        <v>17</v>
      </c>
      <c r="U36" s="242">
        <f t="shared" si="2"/>
        <v>0</v>
      </c>
      <c r="V36" s="243">
        <f t="shared" si="2"/>
        <v>17</v>
      </c>
      <c r="W36" s="246">
        <f t="shared" si="2"/>
        <v>0</v>
      </c>
      <c r="Z36" s="1" t="s">
        <v>407</v>
      </c>
    </row>
    <row r="37" spans="6:26" ht="19.5" customHeight="1"/>
    <row r="38" spans="6:26" ht="19.5" customHeight="1"/>
    <row r="39" spans="6:26" ht="19.5" customHeight="1"/>
    <row r="40" spans="6:26" ht="19.5" customHeight="1"/>
    <row r="41" spans="6:26" ht="19.5" customHeight="1"/>
    <row r="42" spans="6:26" ht="19.5" customHeight="1"/>
    <row r="43" spans="6:26" ht="19.5" customHeight="1"/>
    <row r="44" spans="6:26" ht="19.5" customHeight="1"/>
    <row r="45" spans="6:26" ht="19.5" customHeight="1"/>
    <row r="46" spans="6:26" ht="19.5" customHeight="1"/>
    <row r="47" spans="6:26" ht="19.5" customHeight="1"/>
    <row r="48" spans="6:26" ht="19.5" customHeight="1"/>
    <row r="49" spans="31:46" ht="19.5" customHeight="1"/>
    <row r="50" spans="31:46" ht="19.5" customHeight="1"/>
    <row r="51" spans="31:46" ht="19.5" customHeight="1"/>
    <row r="52" spans="31:46" ht="19.5" customHeight="1"/>
    <row r="53" spans="31:46" ht="19.5" customHeight="1"/>
    <row r="57" spans="31:46"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31:46"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31:46"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31:46"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31:46"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31:46"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31:46"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31:46"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31:46"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31:46"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31:46"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31:46"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31:46"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31:46"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31:46"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31:46"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31:46"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</sheetData>
  <autoFilter ref="B6:AV23" xr:uid="{00000000-0009-0000-0000-000006000000}"/>
  <mergeCells count="76">
    <mergeCell ref="AI4:AJ5"/>
    <mergeCell ref="AK4:AO5"/>
    <mergeCell ref="AP4:AT5"/>
    <mergeCell ref="Z5:AA5"/>
    <mergeCell ref="AB5:AD5"/>
    <mergeCell ref="AE5:AG5"/>
    <mergeCell ref="Z4:AD4"/>
    <mergeCell ref="AE4:AH4"/>
    <mergeCell ref="U4:U6"/>
    <mergeCell ref="V4:V6"/>
    <mergeCell ref="W4:X5"/>
    <mergeCell ref="O4:O6"/>
    <mergeCell ref="P4:P6"/>
    <mergeCell ref="Q4:Q6"/>
    <mergeCell ref="R4:R6"/>
    <mergeCell ref="T4:T6"/>
    <mergeCell ref="S4:S6"/>
    <mergeCell ref="N4:N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28:O28"/>
    <mergeCell ref="Q28:S28"/>
    <mergeCell ref="T28:U28"/>
    <mergeCell ref="V28:W28"/>
    <mergeCell ref="F29:H29"/>
    <mergeCell ref="I29:K29"/>
    <mergeCell ref="N29:O29"/>
    <mergeCell ref="Q29:S29"/>
    <mergeCell ref="T29:U29"/>
    <mergeCell ref="V29:W29"/>
    <mergeCell ref="V33:W33"/>
    <mergeCell ref="F30:H33"/>
    <mergeCell ref="I30:K30"/>
    <mergeCell ref="L30:L33"/>
    <mergeCell ref="M30:M33"/>
    <mergeCell ref="N30:O33"/>
    <mergeCell ref="V30:W30"/>
    <mergeCell ref="I31:K31"/>
    <mergeCell ref="T31:U31"/>
    <mergeCell ref="V31:W31"/>
    <mergeCell ref="I32:K32"/>
    <mergeCell ref="T32:U32"/>
    <mergeCell ref="V32:W32"/>
    <mergeCell ref="P30:P33"/>
    <mergeCell ref="Q30:S33"/>
    <mergeCell ref="T30:U30"/>
    <mergeCell ref="I33:K33"/>
    <mergeCell ref="T33:U33"/>
    <mergeCell ref="F34:H34"/>
    <mergeCell ref="I34:K34"/>
    <mergeCell ref="N34:O34"/>
    <mergeCell ref="Q34:S34"/>
    <mergeCell ref="T34:U34"/>
    <mergeCell ref="Y4:Y6"/>
    <mergeCell ref="B4:B6"/>
    <mergeCell ref="C4:C6"/>
    <mergeCell ref="AV4:AV6"/>
    <mergeCell ref="F36:K36"/>
    <mergeCell ref="N36:O36"/>
    <mergeCell ref="Q36:S36"/>
    <mergeCell ref="T36:U36"/>
    <mergeCell ref="V36:W36"/>
    <mergeCell ref="V34:W34"/>
    <mergeCell ref="F35:H35"/>
    <mergeCell ref="I35:K35"/>
    <mergeCell ref="N35:O35"/>
    <mergeCell ref="Q35:S35"/>
    <mergeCell ref="T35:U35"/>
    <mergeCell ref="V35:W35"/>
  </mergeCells>
  <phoneticPr fontId="6"/>
  <dataValidations count="3">
    <dataValidation type="list" allowBlank="1" showInputMessage="1" showErrorMessage="1" sqref="K7:K24" xr:uid="{00000000-0002-0000-0600-000000000000}">
      <formula1>"3,4,5"</formula1>
    </dataValidation>
    <dataValidation type="list" allowBlank="1" showInputMessage="1" showErrorMessage="1" sqref="E7:F24 N7:N8 N10:N24" xr:uid="{00000000-0002-0000-0600-000001000000}">
      <formula1>#REF!</formula1>
    </dataValidation>
    <dataValidation type="list" allowBlank="1" showInputMessage="1" showErrorMessage="1" sqref="N9" xr:uid="{00000000-0002-0000-0600-000002000000}">
      <formula1>$O$339:$O$348</formula1>
    </dataValidation>
  </dataValidations>
  <printOptions horizontalCentered="1"/>
  <pageMargins left="0" right="0" top="0.98425196850393704" bottom="0.39370078740157483" header="0.31496062992125984" footer="0.31496062992125984"/>
  <pageSetup paperSize="9" scale="58" fitToHeight="0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>
                <anchor moveWithCells="1" sizeWithCells="1">
                  <from>
                    <xdr:col>10</xdr:col>
                    <xdr:colOff>809625</xdr:colOff>
                    <xdr:row>2</xdr:row>
                    <xdr:rowOff>352425</xdr:rowOff>
                  </from>
                  <to>
                    <xdr:col>12</xdr:col>
                    <xdr:colOff>352425</xdr:colOff>
                    <xdr:row>2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E798-18FB-4EB0-B2D1-E6F60F42421F}">
  <sheetPr>
    <tabColor rgb="FF92D050"/>
  </sheetPr>
  <dimension ref="A1:U42"/>
  <sheetViews>
    <sheetView view="pageBreakPreview" topLeftCell="A36" zoomScaleNormal="100" zoomScaleSheetLayoutView="100" workbookViewId="0">
      <selection activeCell="K55" sqref="K55"/>
    </sheetView>
  </sheetViews>
  <sheetFormatPr defaultRowHeight="13.5"/>
  <cols>
    <col min="2" max="2" width="4.875" customWidth="1"/>
    <col min="3" max="11" width="6.625" customWidth="1"/>
    <col min="14" max="14" width="11" bestFit="1" customWidth="1"/>
    <col min="17" max="17" width="3.5" hidden="1" customWidth="1"/>
    <col min="18" max="18" width="12.375" hidden="1" customWidth="1"/>
    <col min="19" max="19" width="34" hidden="1" customWidth="1"/>
    <col min="20" max="21" width="9" hidden="1" customWidth="1"/>
  </cols>
  <sheetData>
    <row r="1" spans="1:20" ht="14.25" customHeight="1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t="s">
        <v>686</v>
      </c>
    </row>
    <row r="2" spans="1:20" ht="13.5" customHeight="1">
      <c r="A2" s="192"/>
      <c r="B2" s="192"/>
      <c r="C2" s="192"/>
      <c r="D2" s="192"/>
      <c r="E2" s="192"/>
      <c r="F2" s="192"/>
      <c r="G2" s="192"/>
      <c r="J2" s="192"/>
      <c r="K2" s="192"/>
    </row>
    <row r="3" spans="1:20" ht="13.5" customHeight="1">
      <c r="A3" s="192"/>
      <c r="B3" s="192"/>
      <c r="C3" s="192"/>
      <c r="D3" s="192"/>
      <c r="E3" s="192"/>
      <c r="F3" s="192"/>
      <c r="G3" s="192"/>
      <c r="J3" s="192"/>
      <c r="K3" s="192"/>
    </row>
    <row r="4" spans="1:20" ht="28.5">
      <c r="A4" s="192"/>
      <c r="B4" s="227" t="s">
        <v>633</v>
      </c>
      <c r="C4" s="227"/>
      <c r="D4" s="227"/>
      <c r="E4" s="227"/>
      <c r="F4" s="227"/>
      <c r="G4" s="227"/>
      <c r="H4" s="227"/>
      <c r="I4" s="227"/>
      <c r="J4" s="227"/>
      <c r="K4" s="227"/>
    </row>
    <row r="5" spans="1:20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20">
      <c r="A6" s="192"/>
      <c r="B6" s="192"/>
      <c r="C6" s="192" t="s">
        <v>634</v>
      </c>
      <c r="D6" s="192"/>
      <c r="E6" s="192"/>
      <c r="F6" s="192"/>
      <c r="G6" s="192"/>
      <c r="H6" s="192"/>
      <c r="I6" s="192"/>
      <c r="J6" s="192"/>
      <c r="K6" s="192"/>
    </row>
    <row r="7" spans="1:20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T7" t="s">
        <v>635</v>
      </c>
    </row>
    <row r="8" spans="1:20" s="195" customFormat="1" ht="18.75">
      <c r="A8" s="193"/>
      <c r="B8" s="193"/>
      <c r="C8" s="228"/>
      <c r="D8" s="228"/>
      <c r="E8" s="194"/>
      <c r="F8" s="193"/>
      <c r="G8" s="193"/>
      <c r="H8" s="193"/>
      <c r="I8" s="193"/>
      <c r="J8" s="193"/>
      <c r="K8" s="193"/>
      <c r="T8" s="196">
        <f>IF([4]見積金額内訳書!H66=0,0,[4]見積金額内訳書!H70)</f>
        <v>0</v>
      </c>
    </row>
    <row r="9" spans="1:20" s="195" customFormat="1" ht="18.75">
      <c r="A9" s="193"/>
      <c r="B9" s="193"/>
      <c r="C9" s="197"/>
      <c r="D9" s="197"/>
      <c r="E9" s="193"/>
      <c r="F9" s="193"/>
      <c r="G9" s="193"/>
      <c r="H9" s="193"/>
      <c r="I9" s="193"/>
      <c r="J9" s="193"/>
      <c r="K9" s="193"/>
    </row>
    <row r="10" spans="1:20" s="195" customFormat="1" ht="18.75">
      <c r="A10" s="193"/>
      <c r="B10" s="193"/>
      <c r="C10" s="228" t="s">
        <v>636</v>
      </c>
      <c r="D10" s="228"/>
      <c r="E10" s="194" t="s">
        <v>695</v>
      </c>
      <c r="F10" s="193"/>
      <c r="G10" s="193"/>
      <c r="H10" s="193"/>
      <c r="I10" s="193"/>
      <c r="J10" s="193"/>
      <c r="K10" s="193"/>
    </row>
    <row r="11" spans="1:20" s="195" customFormat="1" ht="18.75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spans="1:20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</row>
    <row r="13" spans="1:20">
      <c r="A13" s="192"/>
      <c r="B13" s="229" t="s">
        <v>637</v>
      </c>
      <c r="C13" s="198" t="s">
        <v>638</v>
      </c>
      <c r="D13" s="198" t="s">
        <v>639</v>
      </c>
      <c r="E13" s="198" t="s">
        <v>640</v>
      </c>
      <c r="F13" s="198" t="s">
        <v>641</v>
      </c>
      <c r="G13" s="198" t="s">
        <v>642</v>
      </c>
      <c r="H13" s="198" t="s">
        <v>643</v>
      </c>
      <c r="I13" s="198" t="s">
        <v>644</v>
      </c>
      <c r="J13" s="198" t="s">
        <v>645</v>
      </c>
      <c r="K13" s="198" t="s">
        <v>646</v>
      </c>
    </row>
    <row r="14" spans="1:20" ht="39.75" customHeight="1">
      <c r="A14" s="192"/>
      <c r="B14" s="230"/>
      <c r="C14" s="199" t="str">
        <f>IF(LEN($T$8)=8,"\",IF((LEN($T$8)-9)&lt;=-2,"",MID($T$8,LEN($T$8)-8,1)))</f>
        <v/>
      </c>
      <c r="D14" s="199" t="str">
        <f>IF(LEN($T$8)=7,"\",IF((LEN($T$8)-8)&lt;=-2,"",MID($T$8,LEN($T$8)-7,1)))</f>
        <v/>
      </c>
      <c r="E14" s="199" t="str">
        <f>IF(LEN($T$8)=6,"\",IF((LEN($T$8)-7)&lt;=-2,"",MID($T$8,LEN($T$8)-6,1)))</f>
        <v/>
      </c>
      <c r="F14" s="199" t="str">
        <f>IF(LEN($T$8)=5,"\",IF((LEN($T$8)-6)&lt;=-2,"",MID($T$8,LEN($T$8)-5,1)))</f>
        <v/>
      </c>
      <c r="G14" s="199" t="str">
        <f>IF($T$8=0,"",MID($T$8,LEN($T$8)-4,1))</f>
        <v/>
      </c>
      <c r="H14" s="199" t="str">
        <f>IF($T$8=0,"",MID($T$8,LEN($T$8)-3,1))</f>
        <v/>
      </c>
      <c r="I14" s="199" t="str">
        <f>IF($T$8=0,"",MID($T$8,LEN($T$8)-2,1))</f>
        <v/>
      </c>
      <c r="J14" s="199" t="str">
        <f>IF($T$8=0,"",MID($T$8,LEN($T$8)-1,1))</f>
        <v/>
      </c>
      <c r="K14" s="199" t="str">
        <f>IF($T$8=0,"",RIGHT($T$8,1))</f>
        <v/>
      </c>
    </row>
    <row r="15" spans="1:20" ht="7.5" customHeight="1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</row>
    <row r="16" spans="1:20" ht="19.5" customHeight="1">
      <c r="A16" s="192"/>
      <c r="B16" s="192"/>
      <c r="C16" s="192" t="s">
        <v>647</v>
      </c>
      <c r="D16" s="192"/>
      <c r="E16" s="192"/>
      <c r="F16" s="192"/>
      <c r="G16" s="192"/>
      <c r="I16" s="192"/>
      <c r="J16" s="192"/>
      <c r="K16" s="200"/>
      <c r="Q16">
        <v>1</v>
      </c>
      <c r="R16" t="s">
        <v>648</v>
      </c>
      <c r="S16" s="201" t="s">
        <v>649</v>
      </c>
    </row>
    <row r="17" spans="1:19" ht="19.5" customHeight="1">
      <c r="A17" s="192"/>
      <c r="B17" s="192"/>
      <c r="C17" s="192" t="s">
        <v>650</v>
      </c>
      <c r="D17" s="192"/>
      <c r="E17" s="192"/>
      <c r="F17" s="192"/>
      <c r="G17" s="192"/>
      <c r="H17" s="192"/>
      <c r="I17" s="192"/>
      <c r="J17" s="192"/>
      <c r="K17" s="192"/>
      <c r="Q17">
        <v>2</v>
      </c>
      <c r="R17" t="s">
        <v>651</v>
      </c>
      <c r="S17" s="201" t="s">
        <v>652</v>
      </c>
    </row>
    <row r="18" spans="1:19" ht="19.5" customHeight="1">
      <c r="A18" s="192"/>
      <c r="D18" s="192"/>
      <c r="E18" s="192"/>
      <c r="F18" s="192"/>
      <c r="G18" s="192"/>
      <c r="H18" s="192"/>
      <c r="I18" s="192"/>
      <c r="J18" s="192"/>
      <c r="K18" s="192"/>
      <c r="Q18">
        <v>3</v>
      </c>
      <c r="R18" t="s">
        <v>653</v>
      </c>
      <c r="S18" s="201" t="s">
        <v>654</v>
      </c>
    </row>
    <row r="19" spans="1:19" ht="40.5" customHeight="1">
      <c r="A19" s="192"/>
      <c r="B19" s="225" t="s">
        <v>655</v>
      </c>
      <c r="C19" s="226"/>
      <c r="D19" s="226"/>
      <c r="E19" s="226"/>
      <c r="F19" s="226"/>
      <c r="G19" s="226"/>
      <c r="H19" s="226"/>
      <c r="I19" s="226"/>
      <c r="J19" s="226"/>
      <c r="K19" s="226"/>
      <c r="Q19">
        <v>4</v>
      </c>
      <c r="R19" t="s">
        <v>656</v>
      </c>
      <c r="S19" s="201" t="s">
        <v>657</v>
      </c>
    </row>
    <row r="20" spans="1:19" ht="19.5" customHeight="1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Q20">
        <v>5</v>
      </c>
      <c r="R20" t="s">
        <v>658</v>
      </c>
      <c r="S20" s="201" t="s">
        <v>659</v>
      </c>
    </row>
    <row r="21" spans="1:19" ht="19.5" customHeight="1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Q21">
        <v>6</v>
      </c>
      <c r="R21" t="s">
        <v>660</v>
      </c>
      <c r="S21" s="201" t="s">
        <v>661</v>
      </c>
    </row>
    <row r="22" spans="1:19" ht="19.5" customHeight="1">
      <c r="A22" s="192"/>
      <c r="B22" s="192"/>
      <c r="C22" s="202" t="s">
        <v>662</v>
      </c>
      <c r="D22" s="202"/>
      <c r="E22" s="202"/>
      <c r="F22" s="202"/>
      <c r="G22" s="192"/>
      <c r="H22" s="192"/>
      <c r="I22" s="192"/>
      <c r="J22" s="192"/>
      <c r="K22" s="192"/>
      <c r="Q22">
        <v>7</v>
      </c>
      <c r="R22" t="s">
        <v>663</v>
      </c>
      <c r="S22" s="201" t="s">
        <v>664</v>
      </c>
    </row>
    <row r="23" spans="1:19" ht="19.5" customHeight="1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Q23">
        <v>8</v>
      </c>
      <c r="R23" t="s">
        <v>665</v>
      </c>
      <c r="S23" s="201" t="s">
        <v>666</v>
      </c>
    </row>
    <row r="24" spans="1:19" ht="19.5" customHeight="1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Q24">
        <v>9</v>
      </c>
      <c r="R24" t="s">
        <v>667</v>
      </c>
      <c r="S24" s="201" t="s">
        <v>668</v>
      </c>
    </row>
    <row r="25" spans="1:19" ht="19.5" customHeight="1">
      <c r="A25" s="192"/>
      <c r="B25" s="192"/>
      <c r="C25" s="192" t="s">
        <v>684</v>
      </c>
      <c r="D25" s="192"/>
      <c r="E25" s="192"/>
      <c r="F25" s="192"/>
      <c r="G25" s="192"/>
      <c r="H25" s="192"/>
      <c r="I25" s="192"/>
      <c r="J25" s="192"/>
      <c r="K25" s="192"/>
      <c r="Q25">
        <v>10</v>
      </c>
      <c r="R25" t="s">
        <v>669</v>
      </c>
      <c r="S25" s="201" t="s">
        <v>670</v>
      </c>
    </row>
    <row r="26" spans="1:19" ht="19.5" customHeight="1">
      <c r="A26" s="192"/>
      <c r="B26" s="192"/>
      <c r="C26" s="203"/>
      <c r="D26" s="204" t="s">
        <v>685</v>
      </c>
      <c r="E26" s="192"/>
      <c r="F26" s="192"/>
      <c r="G26" s="192"/>
      <c r="H26" s="192"/>
      <c r="I26" s="192"/>
      <c r="J26" s="192"/>
      <c r="K26" s="192"/>
      <c r="Q26">
        <v>11</v>
      </c>
      <c r="R26" t="s">
        <v>671</v>
      </c>
      <c r="S26" s="201" t="s">
        <v>672</v>
      </c>
    </row>
    <row r="27" spans="1:19" ht="19.5" customHeight="1">
      <c r="A27" s="192"/>
      <c r="B27" s="192"/>
      <c r="C27" s="203"/>
      <c r="D27" s="204" t="s">
        <v>698</v>
      </c>
      <c r="E27" s="192"/>
      <c r="F27" s="192"/>
      <c r="G27" s="192"/>
      <c r="H27" s="192"/>
      <c r="I27" s="192"/>
      <c r="J27" s="192"/>
      <c r="K27" s="192"/>
      <c r="S27" s="201"/>
    </row>
    <row r="28" spans="1:19" ht="19.5" customHeight="1">
      <c r="A28" s="192"/>
      <c r="B28" s="192"/>
      <c r="C28" s="192"/>
      <c r="D28" s="192"/>
      <c r="E28" s="192"/>
      <c r="F28" s="192"/>
      <c r="G28" s="192"/>
      <c r="H28" s="192"/>
      <c r="I28" s="192"/>
      <c r="J28" s="192"/>
      <c r="K28" s="192"/>
    </row>
    <row r="29" spans="1:19" ht="19.5" customHeight="1">
      <c r="A29" s="192"/>
      <c r="B29" s="192"/>
      <c r="C29" s="192" t="s">
        <v>673</v>
      </c>
      <c r="D29" s="192" t="s">
        <v>674</v>
      </c>
      <c r="E29" s="192"/>
      <c r="F29" s="202"/>
      <c r="G29" s="202"/>
      <c r="H29" s="202"/>
      <c r="I29" s="202"/>
      <c r="J29" s="202"/>
      <c r="K29" s="192"/>
    </row>
    <row r="30" spans="1:19" ht="19.5" customHeight="1">
      <c r="A30" s="192"/>
      <c r="B30" s="192"/>
      <c r="D30" s="192" t="s">
        <v>675</v>
      </c>
      <c r="F30" s="202"/>
      <c r="G30" s="202"/>
      <c r="H30" s="202"/>
      <c r="I30" s="202"/>
      <c r="J30" s="202"/>
      <c r="K30" s="192"/>
    </row>
    <row r="31" spans="1:19" ht="19.5" customHeight="1">
      <c r="A31" s="192"/>
      <c r="B31" s="192"/>
      <c r="D31" s="192" t="s">
        <v>676</v>
      </c>
      <c r="E31" s="192"/>
      <c r="F31" s="202"/>
      <c r="G31" s="202"/>
      <c r="H31" s="202"/>
      <c r="I31" s="202"/>
      <c r="J31" s="202"/>
      <c r="K31" s="192"/>
    </row>
    <row r="32" spans="1:19" ht="19.5" customHeight="1">
      <c r="A32" s="192"/>
      <c r="B32" s="192"/>
      <c r="C32" s="192"/>
      <c r="D32" s="192"/>
      <c r="E32" s="192"/>
      <c r="K32" s="192"/>
    </row>
    <row r="33" spans="1:11" ht="19.5" customHeight="1">
      <c r="A33" s="192"/>
      <c r="B33" s="192"/>
      <c r="D33" s="192" t="s">
        <v>677</v>
      </c>
      <c r="E33" s="192"/>
      <c r="F33" s="202"/>
      <c r="G33" s="202"/>
      <c r="H33" s="202"/>
      <c r="I33" s="192"/>
      <c r="J33" s="192"/>
      <c r="K33" s="192"/>
    </row>
    <row r="34" spans="1:11" ht="19.5" customHeight="1">
      <c r="A34" s="192"/>
      <c r="B34" s="192"/>
      <c r="C34" s="192"/>
      <c r="D34" s="192"/>
      <c r="E34" s="192"/>
      <c r="K34" s="192"/>
    </row>
    <row r="35" spans="1:11" ht="19.5" customHeight="1">
      <c r="A35" s="192"/>
      <c r="B35" s="192"/>
      <c r="D35" s="205" t="s">
        <v>678</v>
      </c>
      <c r="E35" s="206"/>
      <c r="F35" s="206"/>
      <c r="G35" s="206"/>
      <c r="H35" s="206"/>
      <c r="I35" s="206"/>
      <c r="J35" s="207"/>
      <c r="K35" s="192"/>
    </row>
    <row r="36" spans="1:11" ht="19.5" customHeight="1">
      <c r="A36" s="192"/>
      <c r="B36" s="192"/>
      <c r="C36" s="192"/>
      <c r="D36" s="208"/>
      <c r="E36" s="209"/>
      <c r="F36" s="209"/>
      <c r="G36" s="209"/>
      <c r="H36" s="209"/>
      <c r="I36" s="209"/>
      <c r="J36" s="210"/>
    </row>
    <row r="37" spans="1:11" ht="19.5" customHeight="1">
      <c r="A37" s="192"/>
      <c r="B37" s="192"/>
      <c r="C37" s="192"/>
      <c r="D37" s="211" t="s">
        <v>679</v>
      </c>
      <c r="J37" s="210"/>
    </row>
    <row r="38" spans="1:11" ht="19.5" customHeight="1">
      <c r="A38" s="192"/>
      <c r="B38" s="192"/>
      <c r="D38" s="211" t="s">
        <v>680</v>
      </c>
      <c r="G38" s="209"/>
      <c r="H38" s="209"/>
      <c r="I38" s="209"/>
      <c r="J38" s="210"/>
    </row>
    <row r="39" spans="1:11" ht="19.5" customHeight="1">
      <c r="A39" s="192"/>
      <c r="B39" s="192"/>
      <c r="D39" s="211" t="s">
        <v>681</v>
      </c>
      <c r="G39" s="209"/>
      <c r="H39" s="209"/>
      <c r="I39" s="209"/>
      <c r="J39" s="210"/>
    </row>
    <row r="40" spans="1:11" ht="19.5" customHeight="1">
      <c r="A40" s="192"/>
      <c r="B40" s="192"/>
      <c r="D40" s="208" t="s">
        <v>682</v>
      </c>
      <c r="E40" s="209"/>
      <c r="F40" s="209"/>
      <c r="G40" s="209"/>
      <c r="H40" s="209"/>
      <c r="I40" s="209"/>
      <c r="J40" s="210"/>
    </row>
    <row r="41" spans="1:11" ht="19.5" customHeight="1">
      <c r="A41" s="192"/>
      <c r="B41" s="192"/>
      <c r="D41" s="208" t="s">
        <v>683</v>
      </c>
      <c r="E41" s="209"/>
      <c r="F41" s="209"/>
      <c r="G41" s="209"/>
      <c r="H41" s="209"/>
      <c r="I41" s="209"/>
      <c r="J41" s="210"/>
    </row>
    <row r="42" spans="1:11" ht="19.5" customHeight="1">
      <c r="D42" s="212"/>
      <c r="E42" s="213"/>
      <c r="F42" s="213"/>
      <c r="G42" s="213"/>
      <c r="H42" s="213"/>
      <c r="I42" s="213"/>
      <c r="J42" s="214"/>
    </row>
  </sheetData>
  <mergeCells count="6">
    <mergeCell ref="A1:L1"/>
    <mergeCell ref="B19:K19"/>
    <mergeCell ref="B4:K4"/>
    <mergeCell ref="C8:D8"/>
    <mergeCell ref="C10:D10"/>
    <mergeCell ref="B13:B14"/>
  </mergeCells>
  <phoneticPr fontId="6"/>
  <dataValidations count="1">
    <dataValidation type="list" allowBlank="1" showInputMessage="1" showErrorMessage="1" sqref="A1" xr:uid="{90E0BA8F-A5EC-46E4-92F0-2A2A4AC7F14B}">
      <formula1>$M$1:$M$2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07D5D-63C9-4ECD-B555-256F857DFDA9}">
  <sheetPr>
    <tabColor rgb="FF92D050"/>
  </sheetPr>
  <dimension ref="A1:K69"/>
  <sheetViews>
    <sheetView tabSelected="1" view="pageBreakPreview" zoomScaleNormal="100" zoomScaleSheetLayoutView="100" workbookViewId="0">
      <selection activeCell="B5" sqref="B5:B9"/>
    </sheetView>
  </sheetViews>
  <sheetFormatPr defaultRowHeight="13.5"/>
  <cols>
    <col min="2" max="2" width="22.75" customWidth="1"/>
    <col min="3" max="3" width="14.25" customWidth="1"/>
    <col min="4" max="4" width="15.625" customWidth="1"/>
    <col min="5" max="5" width="5" customWidth="1"/>
    <col min="6" max="6" width="4.5" bestFit="1" customWidth="1"/>
    <col min="9" max="10" width="7.625" customWidth="1"/>
    <col min="11" max="11" width="24.25" bestFit="1" customWidth="1"/>
  </cols>
  <sheetData>
    <row r="1" spans="1:11">
      <c r="A1" t="s">
        <v>687</v>
      </c>
    </row>
    <row r="3" spans="1:11" ht="17.25">
      <c r="A3" s="355" t="s">
        <v>688</v>
      </c>
      <c r="B3" s="355"/>
      <c r="C3" s="355"/>
      <c r="D3" s="355"/>
      <c r="E3" s="355"/>
      <c r="F3" s="355"/>
      <c r="G3" s="355"/>
      <c r="H3" s="355"/>
      <c r="K3" s="215"/>
    </row>
    <row r="4" spans="1:11" ht="33.75">
      <c r="A4" s="348" t="s">
        <v>601</v>
      </c>
      <c r="B4" s="348"/>
      <c r="C4" s="348"/>
      <c r="D4" s="348"/>
      <c r="E4" s="170" t="s">
        <v>602</v>
      </c>
      <c r="F4" s="180" t="s">
        <v>603</v>
      </c>
      <c r="G4" s="170" t="s">
        <v>604</v>
      </c>
      <c r="H4" s="171" t="s">
        <v>605</v>
      </c>
      <c r="K4" s="215"/>
    </row>
    <row r="5" spans="1:11" ht="21.75" customHeight="1">
      <c r="A5" s="391" t="s">
        <v>606</v>
      </c>
      <c r="B5" s="349" t="s">
        <v>697</v>
      </c>
      <c r="C5" s="181" t="s">
        <v>607</v>
      </c>
      <c r="D5" s="163" t="s">
        <v>608</v>
      </c>
      <c r="E5" s="183"/>
      <c r="F5" s="164" t="s">
        <v>597</v>
      </c>
      <c r="G5" s="185"/>
      <c r="H5" s="172">
        <f>+E5*G5</f>
        <v>0</v>
      </c>
    </row>
    <row r="6" spans="1:11" ht="21.75" customHeight="1">
      <c r="A6" s="392"/>
      <c r="B6" s="350"/>
      <c r="C6" s="356" t="s">
        <v>609</v>
      </c>
      <c r="D6" s="163" t="s">
        <v>610</v>
      </c>
      <c r="E6" s="183"/>
      <c r="F6" s="164" t="s">
        <v>597</v>
      </c>
      <c r="G6" s="185">
        <v>10000</v>
      </c>
      <c r="H6" s="172">
        <f t="shared" ref="H6:H9" si="0">+E6*G6</f>
        <v>0</v>
      </c>
      <c r="K6" s="215"/>
    </row>
    <row r="7" spans="1:11" ht="21.75" customHeight="1">
      <c r="A7" s="392"/>
      <c r="B7" s="350"/>
      <c r="C7" s="357"/>
      <c r="D7" s="163" t="s">
        <v>611</v>
      </c>
      <c r="E7" s="183">
        <v>2</v>
      </c>
      <c r="F7" s="164" t="s">
        <v>597</v>
      </c>
      <c r="G7" s="185">
        <v>16400</v>
      </c>
      <c r="H7" s="172">
        <f t="shared" si="0"/>
        <v>32800</v>
      </c>
    </row>
    <row r="8" spans="1:11" ht="21.75" customHeight="1">
      <c r="A8" s="392"/>
      <c r="B8" s="350"/>
      <c r="C8" s="357"/>
      <c r="D8" s="163" t="s">
        <v>612</v>
      </c>
      <c r="E8" s="183"/>
      <c r="F8" s="164" t="s">
        <v>597</v>
      </c>
      <c r="G8" s="185">
        <v>22800</v>
      </c>
      <c r="H8" s="172">
        <f t="shared" si="0"/>
        <v>0</v>
      </c>
    </row>
    <row r="9" spans="1:11" ht="21.75" customHeight="1">
      <c r="A9" s="392"/>
      <c r="B9" s="351"/>
      <c r="C9" s="358"/>
      <c r="D9" s="163" t="s">
        <v>613</v>
      </c>
      <c r="E9" s="183"/>
      <c r="F9" s="164" t="s">
        <v>597</v>
      </c>
      <c r="G9" s="185">
        <v>25200</v>
      </c>
      <c r="H9" s="172">
        <f t="shared" si="0"/>
        <v>0</v>
      </c>
    </row>
    <row r="10" spans="1:11" ht="21.75" customHeight="1">
      <c r="A10" s="392"/>
      <c r="B10" s="349" t="s">
        <v>696</v>
      </c>
      <c r="C10" s="181" t="s">
        <v>607</v>
      </c>
      <c r="D10" s="163" t="s">
        <v>608</v>
      </c>
      <c r="E10" s="183"/>
      <c r="F10" s="164" t="s">
        <v>597</v>
      </c>
      <c r="G10" s="186"/>
      <c r="H10" s="172">
        <f>+E10*G10</f>
        <v>0</v>
      </c>
    </row>
    <row r="11" spans="1:11" ht="21.75" customHeight="1">
      <c r="A11" s="392"/>
      <c r="B11" s="350"/>
      <c r="C11" s="356" t="s">
        <v>609</v>
      </c>
      <c r="D11" s="163" t="s">
        <v>610</v>
      </c>
      <c r="E11" s="183"/>
      <c r="F11" s="164" t="s">
        <v>597</v>
      </c>
      <c r="G11" s="186">
        <v>15000</v>
      </c>
      <c r="H11" s="172">
        <f t="shared" ref="H11:H27" si="1">+E11*G11</f>
        <v>0</v>
      </c>
      <c r="K11" s="215"/>
    </row>
    <row r="12" spans="1:11" ht="21.75" customHeight="1">
      <c r="A12" s="392"/>
      <c r="B12" s="350"/>
      <c r="C12" s="357"/>
      <c r="D12" s="163" t="s">
        <v>611</v>
      </c>
      <c r="E12" s="183">
        <v>3</v>
      </c>
      <c r="F12" s="164" t="s">
        <v>597</v>
      </c>
      <c r="G12" s="186">
        <v>24600</v>
      </c>
      <c r="H12" s="172">
        <f>+E12*G12</f>
        <v>73800</v>
      </c>
    </row>
    <row r="13" spans="1:11" ht="21.75" customHeight="1">
      <c r="A13" s="392"/>
      <c r="B13" s="350"/>
      <c r="C13" s="357"/>
      <c r="D13" s="163" t="s">
        <v>612</v>
      </c>
      <c r="E13" s="183">
        <v>1</v>
      </c>
      <c r="F13" s="164" t="s">
        <v>597</v>
      </c>
      <c r="G13" s="186">
        <v>34200</v>
      </c>
      <c r="H13" s="172">
        <f t="shared" si="1"/>
        <v>34200</v>
      </c>
    </row>
    <row r="14" spans="1:11" ht="21.75" customHeight="1">
      <c r="A14" s="392"/>
      <c r="B14" s="351"/>
      <c r="C14" s="358"/>
      <c r="D14" s="163" t="s">
        <v>613</v>
      </c>
      <c r="E14" s="183"/>
      <c r="F14" s="164" t="s">
        <v>597</v>
      </c>
      <c r="G14" s="186">
        <v>37800</v>
      </c>
      <c r="H14" s="172">
        <f t="shared" si="1"/>
        <v>0</v>
      </c>
    </row>
    <row r="15" spans="1:11" ht="21.75" customHeight="1">
      <c r="A15" s="392"/>
      <c r="B15" s="349" t="s">
        <v>614</v>
      </c>
      <c r="C15" s="178" t="s">
        <v>607</v>
      </c>
      <c r="D15" s="166" t="s">
        <v>608</v>
      </c>
      <c r="E15" s="183"/>
      <c r="F15" s="165" t="s">
        <v>597</v>
      </c>
      <c r="G15" s="187">
        <v>0</v>
      </c>
      <c r="H15" s="172">
        <f t="shared" si="1"/>
        <v>0</v>
      </c>
    </row>
    <row r="16" spans="1:11" ht="21.75" customHeight="1">
      <c r="A16" s="392"/>
      <c r="B16" s="350"/>
      <c r="C16" s="359" t="s">
        <v>609</v>
      </c>
      <c r="D16" s="166" t="s">
        <v>610</v>
      </c>
      <c r="E16" s="183"/>
      <c r="F16" s="165" t="s">
        <v>597</v>
      </c>
      <c r="G16" s="187">
        <v>20000</v>
      </c>
      <c r="H16" s="172">
        <f t="shared" si="1"/>
        <v>0</v>
      </c>
    </row>
    <row r="17" spans="1:8" ht="21.75" customHeight="1">
      <c r="A17" s="392"/>
      <c r="B17" s="350"/>
      <c r="C17" s="360"/>
      <c r="D17" s="166" t="s">
        <v>611</v>
      </c>
      <c r="E17" s="183">
        <v>3</v>
      </c>
      <c r="F17" s="165" t="s">
        <v>597</v>
      </c>
      <c r="G17" s="187">
        <v>32800</v>
      </c>
      <c r="H17" s="172">
        <f t="shared" si="1"/>
        <v>98400</v>
      </c>
    </row>
    <row r="18" spans="1:8" ht="21.75" customHeight="1">
      <c r="A18" s="392"/>
      <c r="B18" s="350"/>
      <c r="C18" s="360"/>
      <c r="D18" s="166" t="s">
        <v>612</v>
      </c>
      <c r="E18" s="183">
        <v>1</v>
      </c>
      <c r="F18" s="165" t="s">
        <v>597</v>
      </c>
      <c r="G18" s="187">
        <v>45600</v>
      </c>
      <c r="H18" s="172">
        <f t="shared" si="1"/>
        <v>45600</v>
      </c>
    </row>
    <row r="19" spans="1:8" ht="21.75" customHeight="1">
      <c r="A19" s="392"/>
      <c r="B19" s="351"/>
      <c r="C19" s="361"/>
      <c r="D19" s="166" t="s">
        <v>613</v>
      </c>
      <c r="E19" s="183"/>
      <c r="F19" s="165" t="s">
        <v>597</v>
      </c>
      <c r="G19" s="187">
        <v>50400</v>
      </c>
      <c r="H19" s="172">
        <f t="shared" si="1"/>
        <v>0</v>
      </c>
    </row>
    <row r="20" spans="1:8" ht="21.75" customHeight="1">
      <c r="A20" s="392"/>
      <c r="B20" s="349" t="s">
        <v>615</v>
      </c>
      <c r="C20" s="179" t="s">
        <v>607</v>
      </c>
      <c r="D20" s="168" t="s">
        <v>608</v>
      </c>
      <c r="E20" s="183"/>
      <c r="F20" s="167" t="s">
        <v>597</v>
      </c>
      <c r="G20" s="188">
        <v>0</v>
      </c>
      <c r="H20" s="172">
        <f t="shared" ref="H20:H24" si="2">+E20*G20</f>
        <v>0</v>
      </c>
    </row>
    <row r="21" spans="1:8" ht="21.75" customHeight="1">
      <c r="A21" s="392"/>
      <c r="B21" s="350"/>
      <c r="C21" s="352" t="s">
        <v>609</v>
      </c>
      <c r="D21" s="168" t="s">
        <v>610</v>
      </c>
      <c r="E21" s="183"/>
      <c r="F21" s="167" t="s">
        <v>597</v>
      </c>
      <c r="G21" s="188">
        <v>5000</v>
      </c>
      <c r="H21" s="172">
        <f t="shared" si="2"/>
        <v>0</v>
      </c>
    </row>
    <row r="22" spans="1:8" ht="21.75" customHeight="1">
      <c r="A22" s="392"/>
      <c r="B22" s="350"/>
      <c r="C22" s="353"/>
      <c r="D22" s="168" t="s">
        <v>611</v>
      </c>
      <c r="E22" s="183">
        <v>4</v>
      </c>
      <c r="F22" s="167" t="s">
        <v>597</v>
      </c>
      <c r="G22" s="188">
        <v>6600</v>
      </c>
      <c r="H22" s="172">
        <f t="shared" si="2"/>
        <v>26400</v>
      </c>
    </row>
    <row r="23" spans="1:8" ht="21.75" customHeight="1">
      <c r="A23" s="392"/>
      <c r="B23" s="350"/>
      <c r="C23" s="353"/>
      <c r="D23" s="168" t="s">
        <v>612</v>
      </c>
      <c r="E23" s="183"/>
      <c r="F23" s="167" t="s">
        <v>597</v>
      </c>
      <c r="G23" s="188">
        <v>8200</v>
      </c>
      <c r="H23" s="172">
        <f t="shared" si="2"/>
        <v>0</v>
      </c>
    </row>
    <row r="24" spans="1:8" ht="21.75" customHeight="1">
      <c r="A24" s="392"/>
      <c r="B24" s="351"/>
      <c r="C24" s="354"/>
      <c r="D24" s="168" t="s">
        <v>613</v>
      </c>
      <c r="E24" s="183"/>
      <c r="F24" s="167" t="s">
        <v>597</v>
      </c>
      <c r="G24" s="188">
        <v>8800</v>
      </c>
      <c r="H24" s="172">
        <f t="shared" si="2"/>
        <v>0</v>
      </c>
    </row>
    <row r="25" spans="1:8" ht="21.75" customHeight="1">
      <c r="A25" s="362" t="s">
        <v>616</v>
      </c>
      <c r="B25" s="365" t="s">
        <v>617</v>
      </c>
      <c r="C25" s="366"/>
      <c r="D25" s="367"/>
      <c r="E25" s="184">
        <v>10</v>
      </c>
      <c r="F25" s="161" t="s">
        <v>597</v>
      </c>
      <c r="G25" s="189">
        <v>17650</v>
      </c>
      <c r="H25" s="172">
        <f t="shared" si="1"/>
        <v>176500</v>
      </c>
    </row>
    <row r="26" spans="1:8" ht="21.75" customHeight="1">
      <c r="A26" s="363"/>
      <c r="B26" s="365" t="s">
        <v>618</v>
      </c>
      <c r="C26" s="366"/>
      <c r="D26" s="367"/>
      <c r="E26" s="184"/>
      <c r="F26" s="161" t="s">
        <v>597</v>
      </c>
      <c r="G26" s="189">
        <v>12850</v>
      </c>
      <c r="H26" s="172">
        <f t="shared" si="1"/>
        <v>0</v>
      </c>
    </row>
    <row r="27" spans="1:8" ht="21.75" customHeight="1">
      <c r="A27" s="364"/>
      <c r="B27" s="365" t="s">
        <v>619</v>
      </c>
      <c r="C27" s="366"/>
      <c r="D27" s="367"/>
      <c r="E27" s="184">
        <v>4</v>
      </c>
      <c r="F27" s="161" t="s">
        <v>597</v>
      </c>
      <c r="G27" s="189">
        <v>17540</v>
      </c>
      <c r="H27" s="172">
        <f t="shared" si="1"/>
        <v>70160</v>
      </c>
    </row>
    <row r="28" spans="1:8" ht="21.75" customHeight="1">
      <c r="A28" s="380" t="s">
        <v>620</v>
      </c>
      <c r="B28" s="381"/>
      <c r="C28" s="381"/>
      <c r="D28" s="381"/>
      <c r="E28" s="381"/>
      <c r="F28" s="381"/>
      <c r="G28" s="347"/>
      <c r="H28" s="172">
        <f>SUM(H5:H27)</f>
        <v>557860</v>
      </c>
    </row>
    <row r="29" spans="1:8" ht="21.75" customHeight="1">
      <c r="A29" s="382" t="s">
        <v>621</v>
      </c>
      <c r="B29" s="382"/>
      <c r="C29" s="382"/>
      <c r="D29" s="382"/>
      <c r="E29" s="382"/>
      <c r="F29" s="382"/>
      <c r="G29" s="382"/>
      <c r="H29" s="382"/>
    </row>
    <row r="30" spans="1:8" ht="21.75" customHeight="1">
      <c r="A30" s="219" t="str">
        <f>+A3</f>
        <v xml:space="preserve"> 見積金額内訳書</v>
      </c>
      <c r="B30" s="175"/>
      <c r="C30" s="175"/>
      <c r="D30" s="175"/>
      <c r="E30" s="175"/>
      <c r="F30" s="175"/>
      <c r="G30" s="175"/>
      <c r="H30" s="176"/>
    </row>
    <row r="31" spans="1:8" ht="21.75" customHeight="1">
      <c r="A31" s="383" t="s">
        <v>691</v>
      </c>
      <c r="B31" s="386" t="s">
        <v>690</v>
      </c>
      <c r="C31" s="387"/>
      <c r="D31" s="13" t="s">
        <v>598</v>
      </c>
      <c r="E31" s="190">
        <v>4</v>
      </c>
      <c r="F31" s="161" t="s">
        <v>622</v>
      </c>
      <c r="G31" s="182"/>
      <c r="H31" s="172">
        <f>+E31*G31</f>
        <v>0</v>
      </c>
    </row>
    <row r="32" spans="1:8" ht="21.75" customHeight="1">
      <c r="A32" s="384"/>
      <c r="B32" s="388"/>
      <c r="C32" s="389"/>
      <c r="D32" s="13" t="s">
        <v>26</v>
      </c>
      <c r="E32" s="190"/>
      <c r="F32" s="161" t="s">
        <v>622</v>
      </c>
      <c r="G32" s="182"/>
      <c r="H32" s="172">
        <f t="shared" ref="H32:H62" si="3">+E32*G32</f>
        <v>0</v>
      </c>
    </row>
    <row r="33" spans="1:8" ht="21.75" customHeight="1">
      <c r="A33" s="385"/>
      <c r="B33" s="388"/>
      <c r="C33" s="389"/>
      <c r="D33" s="13" t="s">
        <v>27</v>
      </c>
      <c r="E33" s="191">
        <v>2</v>
      </c>
      <c r="F33" s="161" t="s">
        <v>622</v>
      </c>
      <c r="G33" s="182"/>
      <c r="H33" s="172">
        <f t="shared" si="3"/>
        <v>0</v>
      </c>
    </row>
    <row r="34" spans="1:8" ht="21.75" customHeight="1">
      <c r="A34" s="383" t="s">
        <v>693</v>
      </c>
      <c r="B34" s="386" t="s">
        <v>692</v>
      </c>
      <c r="C34" s="387"/>
      <c r="D34" s="13" t="s">
        <v>598</v>
      </c>
      <c r="E34" s="190">
        <v>6</v>
      </c>
      <c r="F34" s="161" t="s">
        <v>622</v>
      </c>
      <c r="G34" s="182"/>
      <c r="H34" s="172">
        <f>+E34*G34</f>
        <v>0</v>
      </c>
    </row>
    <row r="35" spans="1:8" ht="21.75" customHeight="1">
      <c r="A35" s="384"/>
      <c r="B35" s="388"/>
      <c r="C35" s="389"/>
      <c r="D35" s="13" t="s">
        <v>26</v>
      </c>
      <c r="E35" s="190"/>
      <c r="F35" s="161" t="s">
        <v>622</v>
      </c>
      <c r="G35" s="182"/>
      <c r="H35" s="172">
        <f t="shared" ref="H35:H36" si="4">+E35*G35</f>
        <v>0</v>
      </c>
    </row>
    <row r="36" spans="1:8" ht="21.75" customHeight="1">
      <c r="A36" s="385"/>
      <c r="B36" s="388"/>
      <c r="C36" s="389"/>
      <c r="D36" s="13" t="s">
        <v>27</v>
      </c>
      <c r="E36" s="191">
        <v>2</v>
      </c>
      <c r="F36" s="161" t="s">
        <v>622</v>
      </c>
      <c r="G36" s="182"/>
      <c r="H36" s="172">
        <f t="shared" si="4"/>
        <v>0</v>
      </c>
    </row>
    <row r="37" spans="1:8" ht="21.75" customHeight="1">
      <c r="A37" s="383" t="s">
        <v>599</v>
      </c>
      <c r="B37" s="397" t="s">
        <v>694</v>
      </c>
      <c r="C37" s="398"/>
      <c r="D37" s="13" t="s">
        <v>598</v>
      </c>
      <c r="E37" s="190">
        <v>6</v>
      </c>
      <c r="F37" s="161" t="s">
        <v>622</v>
      </c>
      <c r="G37" s="182"/>
      <c r="H37" s="172">
        <f t="shared" si="3"/>
        <v>0</v>
      </c>
    </row>
    <row r="38" spans="1:8" ht="21.75" customHeight="1">
      <c r="A38" s="384"/>
      <c r="B38" s="399"/>
      <c r="C38" s="400"/>
      <c r="D38" s="13" t="s">
        <v>26</v>
      </c>
      <c r="E38" s="190"/>
      <c r="F38" s="161" t="s">
        <v>622</v>
      </c>
      <c r="G38" s="182"/>
      <c r="H38" s="172">
        <f t="shared" si="3"/>
        <v>0</v>
      </c>
    </row>
    <row r="39" spans="1:8" ht="21.75" customHeight="1">
      <c r="A39" s="384"/>
      <c r="B39" s="401"/>
      <c r="C39" s="402"/>
      <c r="D39" s="13" t="s">
        <v>27</v>
      </c>
      <c r="E39" s="190">
        <v>2</v>
      </c>
      <c r="F39" s="161" t="s">
        <v>622</v>
      </c>
      <c r="G39" s="182"/>
      <c r="H39" s="172">
        <f t="shared" si="3"/>
        <v>0</v>
      </c>
    </row>
    <row r="40" spans="1:8" ht="21.75" customHeight="1">
      <c r="A40" s="385"/>
      <c r="B40" s="173" t="s">
        <v>600</v>
      </c>
      <c r="C40" s="162"/>
      <c r="D40" s="13" t="s">
        <v>26</v>
      </c>
      <c r="E40" s="190"/>
      <c r="F40" s="161" t="s">
        <v>622</v>
      </c>
      <c r="G40" s="182"/>
      <c r="H40" s="172">
        <f t="shared" si="3"/>
        <v>0</v>
      </c>
    </row>
    <row r="41" spans="1:8" ht="21.75" customHeight="1">
      <c r="A41" s="403" t="s">
        <v>623</v>
      </c>
      <c r="B41" s="397" t="s">
        <v>631</v>
      </c>
      <c r="C41" s="398"/>
      <c r="D41" s="13" t="s">
        <v>598</v>
      </c>
      <c r="E41" s="190">
        <v>16</v>
      </c>
      <c r="F41" s="161" t="s">
        <v>622</v>
      </c>
      <c r="G41" s="182"/>
      <c r="H41" s="172">
        <f t="shared" si="3"/>
        <v>0</v>
      </c>
    </row>
    <row r="42" spans="1:8" ht="21.75" customHeight="1">
      <c r="A42" s="364"/>
      <c r="B42" s="401"/>
      <c r="C42" s="402"/>
      <c r="D42" s="13" t="s">
        <v>27</v>
      </c>
      <c r="E42" s="190">
        <v>6</v>
      </c>
      <c r="F42" s="161" t="s">
        <v>622</v>
      </c>
      <c r="G42" s="182"/>
      <c r="H42" s="172">
        <f t="shared" si="3"/>
        <v>0</v>
      </c>
    </row>
    <row r="43" spans="1:8" ht="21.75" customHeight="1">
      <c r="A43" s="404" t="s">
        <v>624</v>
      </c>
      <c r="B43" s="368" t="s">
        <v>625</v>
      </c>
      <c r="C43" s="369"/>
      <c r="D43" s="159" t="s">
        <v>28</v>
      </c>
      <c r="E43" s="190">
        <v>7</v>
      </c>
      <c r="F43" s="161" t="s">
        <v>622</v>
      </c>
      <c r="G43" s="182"/>
      <c r="H43" s="172">
        <f t="shared" si="3"/>
        <v>0</v>
      </c>
    </row>
    <row r="44" spans="1:8" ht="21.75" customHeight="1">
      <c r="A44" s="405"/>
      <c r="B44" s="370"/>
      <c r="C44" s="371"/>
      <c r="D44" s="159" t="s">
        <v>29</v>
      </c>
      <c r="E44" s="190">
        <v>8</v>
      </c>
      <c r="F44" s="161" t="s">
        <v>622</v>
      </c>
      <c r="G44" s="182"/>
      <c r="H44" s="172">
        <f t="shared" si="3"/>
        <v>0</v>
      </c>
    </row>
    <row r="45" spans="1:8" ht="21.75" customHeight="1">
      <c r="A45" s="405"/>
      <c r="B45" s="370"/>
      <c r="C45" s="371"/>
      <c r="D45" s="159" t="s">
        <v>30</v>
      </c>
      <c r="E45" s="190">
        <v>1</v>
      </c>
      <c r="F45" s="161" t="s">
        <v>622</v>
      </c>
      <c r="G45" s="182"/>
      <c r="H45" s="172">
        <f t="shared" si="3"/>
        <v>0</v>
      </c>
    </row>
    <row r="46" spans="1:8" ht="21.75" customHeight="1">
      <c r="A46" s="405"/>
      <c r="B46" s="370"/>
      <c r="C46" s="371"/>
      <c r="D46" s="159" t="s">
        <v>31</v>
      </c>
      <c r="E46" s="190"/>
      <c r="F46" s="161" t="s">
        <v>622</v>
      </c>
      <c r="G46" s="182"/>
      <c r="H46" s="172">
        <f t="shared" si="3"/>
        <v>0</v>
      </c>
    </row>
    <row r="47" spans="1:8" ht="21.75" customHeight="1">
      <c r="A47" s="405"/>
      <c r="B47" s="372"/>
      <c r="C47" s="373"/>
      <c r="D47" s="159" t="s">
        <v>27</v>
      </c>
      <c r="E47" s="190">
        <v>6</v>
      </c>
      <c r="F47" s="161" t="s">
        <v>622</v>
      </c>
      <c r="G47" s="182"/>
      <c r="H47" s="172">
        <f t="shared" si="3"/>
        <v>0</v>
      </c>
    </row>
    <row r="48" spans="1:8" ht="21.75" customHeight="1">
      <c r="A48" s="405"/>
      <c r="B48" s="374" t="s">
        <v>632</v>
      </c>
      <c r="C48" s="375"/>
      <c r="D48" s="160" t="s">
        <v>28</v>
      </c>
      <c r="E48" s="190"/>
      <c r="F48" s="161" t="s">
        <v>622</v>
      </c>
      <c r="G48" s="182"/>
      <c r="H48" s="172">
        <f t="shared" si="3"/>
        <v>0</v>
      </c>
    </row>
    <row r="49" spans="1:8" ht="21.75" customHeight="1">
      <c r="A49" s="405"/>
      <c r="B49" s="376"/>
      <c r="C49" s="377"/>
      <c r="D49" s="160" t="s">
        <v>29</v>
      </c>
      <c r="E49" s="190"/>
      <c r="F49" s="161" t="s">
        <v>622</v>
      </c>
      <c r="G49" s="182"/>
      <c r="H49" s="172">
        <f t="shared" si="3"/>
        <v>0</v>
      </c>
    </row>
    <row r="50" spans="1:8" ht="21.75" customHeight="1">
      <c r="A50" s="405"/>
      <c r="B50" s="376"/>
      <c r="C50" s="377"/>
      <c r="D50" s="160" t="s">
        <v>30</v>
      </c>
      <c r="E50" s="190"/>
      <c r="F50" s="161" t="s">
        <v>622</v>
      </c>
      <c r="G50" s="182"/>
      <c r="H50" s="172">
        <f t="shared" si="3"/>
        <v>0</v>
      </c>
    </row>
    <row r="51" spans="1:8" ht="21.75" customHeight="1">
      <c r="A51" s="405"/>
      <c r="B51" s="376"/>
      <c r="C51" s="377"/>
      <c r="D51" s="160" t="s">
        <v>31</v>
      </c>
      <c r="E51" s="190"/>
      <c r="F51" s="161" t="s">
        <v>622</v>
      </c>
      <c r="G51" s="182"/>
      <c r="H51" s="172">
        <f t="shared" si="3"/>
        <v>0</v>
      </c>
    </row>
    <row r="52" spans="1:8" ht="21.75" customHeight="1">
      <c r="A52" s="406"/>
      <c r="B52" s="378"/>
      <c r="C52" s="379"/>
      <c r="D52" s="160" t="s">
        <v>27</v>
      </c>
      <c r="E52" s="190"/>
      <c r="F52" s="161" t="s">
        <v>622</v>
      </c>
      <c r="G52" s="182"/>
      <c r="H52" s="172">
        <f t="shared" si="3"/>
        <v>0</v>
      </c>
    </row>
    <row r="53" spans="1:8" ht="21.75" customHeight="1">
      <c r="A53" s="383" t="s">
        <v>626</v>
      </c>
      <c r="B53" s="368" t="s">
        <v>625</v>
      </c>
      <c r="C53" s="369"/>
      <c r="D53" s="159" t="s">
        <v>28</v>
      </c>
      <c r="E53" s="190">
        <v>7</v>
      </c>
      <c r="F53" s="161" t="s">
        <v>622</v>
      </c>
      <c r="G53" s="182"/>
      <c r="H53" s="172">
        <f t="shared" si="3"/>
        <v>0</v>
      </c>
    </row>
    <row r="54" spans="1:8" ht="21.75" customHeight="1">
      <c r="A54" s="393"/>
      <c r="B54" s="370"/>
      <c r="C54" s="371"/>
      <c r="D54" s="159" t="s">
        <v>29</v>
      </c>
      <c r="E54" s="190">
        <v>8</v>
      </c>
      <c r="F54" s="161" t="s">
        <v>622</v>
      </c>
      <c r="G54" s="182"/>
      <c r="H54" s="172">
        <f t="shared" si="3"/>
        <v>0</v>
      </c>
    </row>
    <row r="55" spans="1:8" ht="21.75" customHeight="1">
      <c r="A55" s="393"/>
      <c r="B55" s="370"/>
      <c r="C55" s="371"/>
      <c r="D55" s="159" t="s">
        <v>30</v>
      </c>
      <c r="E55" s="190">
        <v>1</v>
      </c>
      <c r="F55" s="161" t="s">
        <v>622</v>
      </c>
      <c r="G55" s="182"/>
      <c r="H55" s="172">
        <f t="shared" si="3"/>
        <v>0</v>
      </c>
    </row>
    <row r="56" spans="1:8" ht="21.75" customHeight="1">
      <c r="A56" s="393"/>
      <c r="B56" s="370"/>
      <c r="C56" s="371"/>
      <c r="D56" s="159" t="s">
        <v>31</v>
      </c>
      <c r="E56" s="190"/>
      <c r="F56" s="161" t="s">
        <v>622</v>
      </c>
      <c r="G56" s="182"/>
      <c r="H56" s="172">
        <f t="shared" si="3"/>
        <v>0</v>
      </c>
    </row>
    <row r="57" spans="1:8" ht="21.75" customHeight="1">
      <c r="A57" s="393"/>
      <c r="B57" s="372"/>
      <c r="C57" s="373"/>
      <c r="D57" s="159" t="s">
        <v>27</v>
      </c>
      <c r="E57" s="190">
        <v>6</v>
      </c>
      <c r="F57" s="161" t="s">
        <v>622</v>
      </c>
      <c r="G57" s="182"/>
      <c r="H57" s="172">
        <f t="shared" si="3"/>
        <v>0</v>
      </c>
    </row>
    <row r="58" spans="1:8" ht="21.75" customHeight="1">
      <c r="A58" s="393"/>
      <c r="B58" s="374" t="s">
        <v>632</v>
      </c>
      <c r="C58" s="375"/>
      <c r="D58" s="160" t="s">
        <v>28</v>
      </c>
      <c r="E58" s="190"/>
      <c r="F58" s="161" t="s">
        <v>622</v>
      </c>
      <c r="G58" s="182"/>
      <c r="H58" s="172">
        <f t="shared" si="3"/>
        <v>0</v>
      </c>
    </row>
    <row r="59" spans="1:8" ht="21.75" customHeight="1">
      <c r="A59" s="393"/>
      <c r="B59" s="376"/>
      <c r="C59" s="377"/>
      <c r="D59" s="160" t="s">
        <v>29</v>
      </c>
      <c r="E59" s="190"/>
      <c r="F59" s="161" t="s">
        <v>622</v>
      </c>
      <c r="G59" s="182"/>
      <c r="H59" s="172">
        <f t="shared" si="3"/>
        <v>0</v>
      </c>
    </row>
    <row r="60" spans="1:8" ht="21.75" customHeight="1">
      <c r="A60" s="393"/>
      <c r="B60" s="376"/>
      <c r="C60" s="377"/>
      <c r="D60" s="160" t="s">
        <v>30</v>
      </c>
      <c r="E60" s="190"/>
      <c r="F60" s="161" t="s">
        <v>622</v>
      </c>
      <c r="G60" s="182"/>
      <c r="H60" s="172">
        <f t="shared" si="3"/>
        <v>0</v>
      </c>
    </row>
    <row r="61" spans="1:8" ht="21.75" customHeight="1">
      <c r="A61" s="393"/>
      <c r="B61" s="376"/>
      <c r="C61" s="377"/>
      <c r="D61" s="160" t="s">
        <v>31</v>
      </c>
      <c r="E61" s="190"/>
      <c r="F61" s="161" t="s">
        <v>622</v>
      </c>
      <c r="G61" s="182"/>
      <c r="H61" s="172">
        <f t="shared" si="3"/>
        <v>0</v>
      </c>
    </row>
    <row r="62" spans="1:8" ht="21.75" customHeight="1">
      <c r="A62" s="394"/>
      <c r="B62" s="378"/>
      <c r="C62" s="379"/>
      <c r="D62" s="160" t="s">
        <v>27</v>
      </c>
      <c r="E62" s="190"/>
      <c r="F62" s="161" t="s">
        <v>622</v>
      </c>
      <c r="G62" s="182"/>
      <c r="H62" s="172">
        <f t="shared" si="3"/>
        <v>0</v>
      </c>
    </row>
    <row r="63" spans="1:8" ht="21.75" customHeight="1">
      <c r="A63" s="380" t="s">
        <v>627</v>
      </c>
      <c r="B63" s="381"/>
      <c r="C63" s="381"/>
      <c r="D63" s="381"/>
      <c r="E63" s="169"/>
      <c r="F63" s="174"/>
      <c r="G63" s="169"/>
      <c r="H63" s="172">
        <f>SUM(H31:H62)</f>
        <v>0</v>
      </c>
    </row>
    <row r="64" spans="1:8" ht="21.75" customHeight="1">
      <c r="A64" s="380" t="s">
        <v>628</v>
      </c>
      <c r="B64" s="381"/>
      <c r="C64" s="381"/>
      <c r="D64" s="381"/>
      <c r="E64" s="169"/>
      <c r="F64" s="174"/>
      <c r="G64" s="169"/>
      <c r="H64" s="172">
        <f>+ROUNDDOWN(H63*0.1,0)</f>
        <v>0</v>
      </c>
    </row>
    <row r="65" spans="1:8" ht="21.75" customHeight="1">
      <c r="A65" s="395" t="s">
        <v>629</v>
      </c>
      <c r="B65" s="396"/>
      <c r="C65" s="396"/>
      <c r="D65" s="396"/>
      <c r="E65" s="216"/>
      <c r="F65" s="217"/>
      <c r="G65" s="216"/>
      <c r="H65" s="218">
        <f>+H28+H63+H64</f>
        <v>557860</v>
      </c>
    </row>
    <row r="66" spans="1:8" ht="4.5" customHeight="1">
      <c r="A66" s="220"/>
      <c r="B66" s="175"/>
      <c r="C66" s="175"/>
      <c r="D66" s="175"/>
      <c r="E66" s="221"/>
      <c r="F66" s="222"/>
      <c r="G66" s="221"/>
      <c r="H66" s="223"/>
    </row>
    <row r="67" spans="1:8" ht="21.75" hidden="1" customHeight="1">
      <c r="A67" s="380" t="s">
        <v>689</v>
      </c>
      <c r="B67" s="381"/>
      <c r="C67" s="381"/>
      <c r="D67" s="381"/>
      <c r="E67" s="169"/>
      <c r="F67" s="174"/>
      <c r="G67" s="169"/>
      <c r="H67" s="172">
        <f>+H28+H63</f>
        <v>557860</v>
      </c>
    </row>
    <row r="68" spans="1:8" ht="21.75" customHeight="1">
      <c r="A68" s="390" t="s">
        <v>621</v>
      </c>
      <c r="B68" s="390"/>
      <c r="C68" s="390"/>
      <c r="D68" s="390"/>
      <c r="E68" s="390"/>
      <c r="F68" s="390"/>
      <c r="G68" s="390"/>
      <c r="H68" s="390"/>
    </row>
    <row r="69" spans="1:8">
      <c r="H69" s="177" t="s">
        <v>630</v>
      </c>
    </row>
  </sheetData>
  <mergeCells count="36">
    <mergeCell ref="A67:D67"/>
    <mergeCell ref="A68:H68"/>
    <mergeCell ref="B5:B9"/>
    <mergeCell ref="C6:C9"/>
    <mergeCell ref="A5:A24"/>
    <mergeCell ref="A53:A62"/>
    <mergeCell ref="B53:C57"/>
    <mergeCell ref="B58:C62"/>
    <mergeCell ref="A63:D63"/>
    <mergeCell ref="A64:D64"/>
    <mergeCell ref="A65:D65"/>
    <mergeCell ref="A37:A40"/>
    <mergeCell ref="B37:C39"/>
    <mergeCell ref="A41:A42"/>
    <mergeCell ref="B41:C42"/>
    <mergeCell ref="A43:A52"/>
    <mergeCell ref="B48:C52"/>
    <mergeCell ref="A28:G28"/>
    <mergeCell ref="A29:H29"/>
    <mergeCell ref="A31:A33"/>
    <mergeCell ref="B31:C33"/>
    <mergeCell ref="A34:A36"/>
    <mergeCell ref="B34:C36"/>
    <mergeCell ref="A25:A27"/>
    <mergeCell ref="B25:D25"/>
    <mergeCell ref="B26:D26"/>
    <mergeCell ref="B27:D27"/>
    <mergeCell ref="B43:C47"/>
    <mergeCell ref="B20:B24"/>
    <mergeCell ref="C21:C24"/>
    <mergeCell ref="A3:H3"/>
    <mergeCell ref="A4:D4"/>
    <mergeCell ref="B10:B14"/>
    <mergeCell ref="C11:C14"/>
    <mergeCell ref="B15:B19"/>
    <mergeCell ref="C16:C19"/>
  </mergeCells>
  <phoneticPr fontId="6"/>
  <dataValidations count="3">
    <dataValidation type="list" allowBlank="1" showInputMessage="1" showErrorMessage="1" sqref="A68" xr:uid="{BD01D818-BA7E-4B51-8584-7CA002D61250}">
      <formula1>$K$68:$K$69</formula1>
    </dataValidation>
    <dataValidation type="list" allowBlank="1" showInputMessage="1" showErrorMessage="1" sqref="A3" xr:uid="{634F711F-10BC-4AE8-8109-C88B2FFC2464}">
      <formula1>$K$3:$K$4</formula1>
    </dataValidation>
    <dataValidation type="list" allowBlank="1" showInputMessage="1" showErrorMessage="1" sqref="A1" xr:uid="{4BDF7317-151D-49B7-80B3-1E3B5C3F26D7}">
      <formula1>$K$1:$K$2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富山</vt:lpstr>
      <vt:lpstr>木曽</vt:lpstr>
      <vt:lpstr>飛騨</vt:lpstr>
      <vt:lpstr>岐阜</vt:lpstr>
      <vt:lpstr>東濃</vt:lpstr>
      <vt:lpstr>愛知</vt:lpstr>
      <vt:lpstr>見積書</vt:lpstr>
      <vt:lpstr>見積書内訳書</vt:lpstr>
      <vt:lpstr>愛知!Print_Area</vt:lpstr>
      <vt:lpstr>岐阜!Print_Area</vt:lpstr>
      <vt:lpstr>見積書!Print_Area</vt:lpstr>
      <vt:lpstr>見積書内訳書!Print_Area</vt:lpstr>
      <vt:lpstr>東濃!Print_Area</vt:lpstr>
      <vt:lpstr>飛騨!Print_Area</vt:lpstr>
      <vt:lpstr>富山!Print_Area</vt:lpstr>
      <vt:lpstr>木曽!Print_Area</vt:lpstr>
      <vt:lpstr>木曽!Print_Titles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2026-06-02T07:01:59Z</dcterms:created>
  <dcterms:modified xsi:type="dcterms:W3CDTF">2026-06-02T07:02:11Z</dcterms:modified>
</cp:coreProperties>
</file>