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45" windowWidth="20520" windowHeight="1110" activeTab="0"/>
  </bookViews>
  <sheets>
    <sheet name="資料Ⅲ-16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'資料Ⅲ-16'!$A$1:$Y$41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<sst xmlns="http://schemas.openxmlformats.org/spreadsheetml/2006/main" count="70" uniqueCount="38">
  <si>
    <t>年度</t>
  </si>
  <si>
    <t>区分</t>
  </si>
  <si>
    <t>新植</t>
  </si>
  <si>
    <t>保育</t>
  </si>
  <si>
    <t>組合数</t>
  </si>
  <si>
    <t>面積</t>
  </si>
  <si>
    <t>個人等</t>
  </si>
  <si>
    <t>公社</t>
  </si>
  <si>
    <t>市町村</t>
  </si>
  <si>
    <t>財産区</t>
  </si>
  <si>
    <t>国</t>
  </si>
  <si>
    <t>計</t>
  </si>
  <si>
    <t>民有</t>
  </si>
  <si>
    <t>総数</t>
  </si>
  <si>
    <t>私有</t>
  </si>
  <si>
    <t>都道府県</t>
  </si>
  <si>
    <t>組合員</t>
  </si>
  <si>
    <t>その他</t>
  </si>
  <si>
    <t>販売事業</t>
  </si>
  <si>
    <t>林産事業</t>
  </si>
  <si>
    <t>合計</t>
  </si>
  <si>
    <t>組合員</t>
  </si>
  <si>
    <t>その他</t>
  </si>
  <si>
    <t>区分</t>
  </si>
  <si>
    <t>森林所有者別の木材の生産及び販売の利用状況</t>
  </si>
  <si>
    <t>新植及び保育の依頼者別内訳</t>
  </si>
  <si>
    <t>公社等</t>
  </si>
  <si>
    <t>新植・保育作業面積における依頼者別割合</t>
  </si>
  <si>
    <t>素材生産量における依頼者別割合</t>
  </si>
  <si>
    <t>○森林組合への作業依頼者別割合</t>
  </si>
  <si>
    <t>独立行政法人</t>
  </si>
  <si>
    <t>地方公共団体</t>
  </si>
  <si>
    <t>単位：組合、ha</t>
  </si>
  <si>
    <t>　 ２：「新植・保育」については依頼者別の面積割合、「素材生産」については依頼者別の数量割合。</t>
  </si>
  <si>
    <r>
      <t>数量(m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</si>
  <si>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数量(m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</si>
  <si>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注１：「個人等」は、国、地方公共団体、財産区、公社等を除く個人や会社。「公社等」には、国立研究開発法人森林総合研究所森林整備センター（平成29(2017)年度から国立研究開発法人森林研究・整備機構森林整備センターに名称変更。）を含む。「私有」は、国、地方公共団体、財産区を除く個人や会社。</t>
  </si>
  <si>
    <t>資料：林野庁「平成28年度森林組合統計」（平成30(2018)年３月）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</si>
</sst>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8064A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1" applyFont="0" applyFill="0" applyBorder="0" applyProtection="0">
      <alignment/>
    </xf>
    <xf numFmtId="177" fontId="6" fillId="0" borderId="0">
      <alignment horizontal="right" vertical="center"/>
      <protection/>
    </xf>
    <xf numFmtId="178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75" applyFont="1">
      <alignment/>
      <protection/>
    </xf>
    <xf numFmtId="9" fontId="2" fillId="0" borderId="0" xfId="54" applyFont="1" applyAlignment="1">
      <alignment/>
    </xf>
    <xf numFmtId="3" fontId="18" fillId="0" borderId="0" xfId="75" applyNumberFormat="1" applyFont="1">
      <alignment/>
      <protection/>
    </xf>
    <xf numFmtId="3" fontId="2" fillId="0" borderId="0" xfId="75" applyNumberFormat="1" applyFont="1">
      <alignment/>
      <protection/>
    </xf>
    <xf numFmtId="0" fontId="2" fillId="0" borderId="15" xfId="75" applyFont="1" applyBorder="1" applyAlignment="1">
      <alignment horizontal="center"/>
      <protection/>
    </xf>
    <xf numFmtId="0" fontId="2" fillId="0" borderId="16" xfId="75" applyFont="1" applyBorder="1" applyAlignment="1">
      <alignment horizontal="center"/>
      <protection/>
    </xf>
    <xf numFmtId="0" fontId="2" fillId="0" borderId="17" xfId="75" applyFont="1" applyBorder="1" applyAlignment="1">
      <alignment horizontal="center"/>
      <protection/>
    </xf>
    <xf numFmtId="3" fontId="2" fillId="0" borderId="18" xfId="75" applyNumberFormat="1" applyFont="1" applyBorder="1" applyAlignment="1">
      <alignment horizontal="center"/>
      <protection/>
    </xf>
    <xf numFmtId="0" fontId="55" fillId="0" borderId="19" xfId="0" applyFont="1" applyFill="1" applyBorder="1" applyAlignment="1">
      <alignment horizontal="center"/>
    </xf>
    <xf numFmtId="3" fontId="55" fillId="0" borderId="20" xfId="0" applyNumberFormat="1" applyFont="1" applyFill="1" applyBorder="1" applyAlignment="1">
      <alignment/>
    </xf>
    <xf numFmtId="3" fontId="55" fillId="0" borderId="21" xfId="0" applyNumberFormat="1" applyFont="1" applyFill="1" applyBorder="1" applyAlignment="1">
      <alignment/>
    </xf>
    <xf numFmtId="3" fontId="55" fillId="0" borderId="22" xfId="0" applyNumberFormat="1" applyFont="1" applyFill="1" applyBorder="1" applyAlignment="1">
      <alignment/>
    </xf>
    <xf numFmtId="0" fontId="55" fillId="0" borderId="19" xfId="0" applyFont="1" applyFill="1" applyBorder="1" applyAlignment="1">
      <alignment horizontal="center" shrinkToFit="1"/>
    </xf>
    <xf numFmtId="3" fontId="55" fillId="0" borderId="23" xfId="0" applyNumberFormat="1" applyFont="1" applyFill="1" applyBorder="1" applyAlignment="1">
      <alignment/>
    </xf>
    <xf numFmtId="3" fontId="55" fillId="0" borderId="18" xfId="0" applyNumberFormat="1" applyFont="1" applyFill="1" applyBorder="1" applyAlignment="1">
      <alignment/>
    </xf>
    <xf numFmtId="3" fontId="55" fillId="0" borderId="24" xfId="0" applyNumberFormat="1" applyFont="1" applyFill="1" applyBorder="1" applyAlignment="1">
      <alignment/>
    </xf>
    <xf numFmtId="3" fontId="2" fillId="0" borderId="15" xfId="75" applyNumberFormat="1" applyFont="1" applyBorder="1" applyAlignment="1">
      <alignment horizontal="center"/>
      <protection/>
    </xf>
    <xf numFmtId="3" fontId="2" fillId="0" borderId="16" xfId="75" applyNumberFormat="1" applyFont="1" applyBorder="1" applyAlignment="1">
      <alignment horizontal="center"/>
      <protection/>
    </xf>
    <xf numFmtId="3" fontId="2" fillId="0" borderId="0" xfId="75" applyNumberFormat="1" applyFont="1" applyAlignment="1">
      <alignment horizontal="center"/>
      <protection/>
    </xf>
    <xf numFmtId="3" fontId="55" fillId="0" borderId="25" xfId="0" applyNumberFormat="1" applyFont="1" applyFill="1" applyBorder="1" applyAlignment="1">
      <alignment horizontal="center"/>
    </xf>
    <xf numFmtId="3" fontId="55" fillId="0" borderId="26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center"/>
    </xf>
    <xf numFmtId="3" fontId="55" fillId="0" borderId="28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 horizontal="center"/>
    </xf>
    <xf numFmtId="3" fontId="55" fillId="0" borderId="15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/>
    </xf>
    <xf numFmtId="3" fontId="55" fillId="0" borderId="17" xfId="0" applyNumberFormat="1" applyFont="1" applyFill="1" applyBorder="1" applyAlignment="1">
      <alignment/>
    </xf>
    <xf numFmtId="0" fontId="55" fillId="0" borderId="30" xfId="0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/>
    </xf>
    <xf numFmtId="38" fontId="2" fillId="0" borderId="18" xfId="61" applyFont="1" applyBorder="1" applyAlignment="1">
      <alignment/>
    </xf>
    <xf numFmtId="9" fontId="2" fillId="0" borderId="18" xfId="75" applyNumberFormat="1" applyFont="1" applyBorder="1">
      <alignment/>
      <protection/>
    </xf>
    <xf numFmtId="3" fontId="2" fillId="0" borderId="18" xfId="75" applyNumberFormat="1" applyFont="1" applyBorder="1">
      <alignment/>
      <protection/>
    </xf>
    <xf numFmtId="9" fontId="2" fillId="0" borderId="18" xfId="54" applyFont="1" applyBorder="1" applyAlignment="1">
      <alignment/>
    </xf>
    <xf numFmtId="0" fontId="2" fillId="0" borderId="18" xfId="75" applyFont="1" applyBorder="1">
      <alignment/>
      <protection/>
    </xf>
    <xf numFmtId="0" fontId="55" fillId="0" borderId="0" xfId="75" applyFont="1" applyFill="1" applyAlignment="1">
      <alignment horizontal="right"/>
      <protection/>
    </xf>
    <xf numFmtId="0" fontId="2" fillId="33" borderId="18" xfId="75" applyFont="1" applyFill="1" applyBorder="1">
      <alignment/>
      <protection/>
    </xf>
    <xf numFmtId="0" fontId="2" fillId="34" borderId="18" xfId="75" applyFont="1" applyFill="1" applyBorder="1">
      <alignment/>
      <protection/>
    </xf>
    <xf numFmtId="0" fontId="2" fillId="35" borderId="18" xfId="75" applyFont="1" applyFill="1" applyBorder="1">
      <alignment/>
      <protection/>
    </xf>
    <xf numFmtId="0" fontId="2" fillId="36" borderId="18" xfId="75" applyFont="1" applyFill="1" applyBorder="1">
      <alignment/>
      <protection/>
    </xf>
    <xf numFmtId="3" fontId="2" fillId="37" borderId="18" xfId="75" applyNumberFormat="1" applyFont="1" applyFill="1" applyBorder="1" applyAlignment="1">
      <alignment shrinkToFit="1"/>
      <protection/>
    </xf>
    <xf numFmtId="3" fontId="2" fillId="33" borderId="18" xfId="75" applyNumberFormat="1" applyFont="1" applyFill="1" applyBorder="1">
      <alignment/>
      <protection/>
    </xf>
    <xf numFmtId="3" fontId="2" fillId="35" borderId="18" xfId="75" applyNumberFormat="1" applyFont="1" applyFill="1" applyBorder="1">
      <alignment/>
      <protection/>
    </xf>
    <xf numFmtId="3" fontId="2" fillId="36" borderId="18" xfId="75" applyNumberFormat="1" applyFont="1" applyFill="1" applyBorder="1">
      <alignment/>
      <protection/>
    </xf>
    <xf numFmtId="3" fontId="2" fillId="34" borderId="18" xfId="75" applyNumberFormat="1" applyFont="1" applyFill="1" applyBorder="1">
      <alignment/>
      <protection/>
    </xf>
    <xf numFmtId="3" fontId="2" fillId="0" borderId="18" xfId="75" applyNumberFormat="1" applyFont="1" applyBorder="1" applyAlignment="1">
      <alignment horizontal="center" vertical="center"/>
      <protection/>
    </xf>
    <xf numFmtId="3" fontId="2" fillId="0" borderId="16" xfId="75" applyNumberFormat="1" applyFont="1" applyBorder="1" applyAlignment="1">
      <alignment horizontal="center" vertical="center"/>
      <protection/>
    </xf>
    <xf numFmtId="3" fontId="55" fillId="0" borderId="19" xfId="0" applyNumberFormat="1" applyFont="1" applyFill="1" applyBorder="1" applyAlignment="1">
      <alignment horizontal="center" vertical="center" wrapText="1"/>
    </xf>
    <xf numFmtId="3" fontId="55" fillId="0" borderId="30" xfId="0" applyNumberFormat="1" applyFont="1" applyFill="1" applyBorder="1" applyAlignment="1">
      <alignment horizontal="center" vertical="center" wrapText="1"/>
    </xf>
    <xf numFmtId="3" fontId="2" fillId="33" borderId="18" xfId="75" applyNumberFormat="1" applyFont="1" applyFill="1" applyBorder="1" applyAlignment="1">
      <alignment vertical="center" wrapText="1"/>
      <protection/>
    </xf>
    <xf numFmtId="3" fontId="2" fillId="0" borderId="18" xfId="75" applyNumberFormat="1" applyFont="1" applyBorder="1" applyAlignment="1">
      <alignment vertical="center"/>
      <protection/>
    </xf>
    <xf numFmtId="9" fontId="2" fillId="0" borderId="18" xfId="75" applyNumberFormat="1" applyFont="1" applyBorder="1" applyAlignment="1">
      <alignment vertical="center"/>
      <protection/>
    </xf>
    <xf numFmtId="3" fontId="2" fillId="0" borderId="0" xfId="75" applyNumberFormat="1" applyFont="1" applyAlignment="1">
      <alignment vertical="center"/>
      <protection/>
    </xf>
    <xf numFmtId="38" fontId="2" fillId="0" borderId="0" xfId="61" applyFont="1" applyAlignment="1">
      <alignment vertical="center"/>
    </xf>
    <xf numFmtId="0" fontId="55" fillId="0" borderId="0" xfId="0" applyFont="1" applyAlignment="1">
      <alignment vertical="center"/>
    </xf>
    <xf numFmtId="3" fontId="2" fillId="0" borderId="24" xfId="75" applyNumberFormat="1" applyFont="1" applyBorder="1" applyAlignment="1">
      <alignment horizontal="center" vertical="center"/>
      <protection/>
    </xf>
    <xf numFmtId="3" fontId="2" fillId="0" borderId="17" xfId="75" applyNumberFormat="1" applyFont="1" applyBorder="1" applyAlignment="1">
      <alignment horizontal="center" vertical="center"/>
      <protection/>
    </xf>
    <xf numFmtId="0" fontId="55" fillId="0" borderId="25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3" fontId="2" fillId="0" borderId="28" xfId="75" applyNumberFormat="1" applyFont="1" applyBorder="1" applyAlignment="1">
      <alignment horizontal="center"/>
      <protection/>
    </xf>
    <xf numFmtId="3" fontId="2" fillId="0" borderId="18" xfId="75" applyNumberFormat="1" applyFont="1" applyBorder="1" applyAlignment="1">
      <alignment horizontal="center"/>
      <protection/>
    </xf>
    <xf numFmtId="3" fontId="2" fillId="0" borderId="32" xfId="75" applyNumberFormat="1" applyFont="1" applyBorder="1" applyAlignment="1">
      <alignment horizontal="center"/>
      <protection/>
    </xf>
    <xf numFmtId="3" fontId="2" fillId="0" borderId="33" xfId="75" applyNumberFormat="1" applyFont="1" applyBorder="1" applyAlignment="1">
      <alignment horizontal="center"/>
      <protection/>
    </xf>
    <xf numFmtId="3" fontId="2" fillId="0" borderId="34" xfId="75" applyNumberFormat="1" applyFont="1" applyBorder="1" applyAlignment="1">
      <alignment horizontal="center"/>
      <protection/>
    </xf>
    <xf numFmtId="3" fontId="2" fillId="0" borderId="35" xfId="75" applyNumberFormat="1" applyFont="1" applyBorder="1" applyAlignment="1">
      <alignment horizontal="center"/>
      <protection/>
    </xf>
    <xf numFmtId="3" fontId="2" fillId="0" borderId="36" xfId="75" applyNumberFormat="1" applyFont="1" applyBorder="1" applyAlignment="1">
      <alignment horizontal="center"/>
      <protection/>
    </xf>
    <xf numFmtId="3" fontId="2" fillId="0" borderId="19" xfId="75" applyNumberFormat="1" applyFont="1" applyBorder="1" applyAlignment="1">
      <alignment horizontal="center"/>
      <protection/>
    </xf>
    <xf numFmtId="3" fontId="2" fillId="0" borderId="4" xfId="75" applyNumberFormat="1" applyFont="1" applyBorder="1" applyAlignment="1">
      <alignment horizontal="center"/>
      <protection/>
    </xf>
    <xf numFmtId="3" fontId="2" fillId="0" borderId="37" xfId="75" applyNumberFormat="1" applyFont="1" applyBorder="1" applyAlignment="1">
      <alignment horizontal="center"/>
      <protection/>
    </xf>
    <xf numFmtId="0" fontId="2" fillId="0" borderId="38" xfId="75" applyFont="1" applyBorder="1" applyAlignment="1">
      <alignment horizontal="center" vertical="center"/>
      <protection/>
    </xf>
    <xf numFmtId="0" fontId="55" fillId="0" borderId="39" xfId="0" applyFont="1" applyBorder="1" applyAlignment="1">
      <alignment horizontal="center" vertical="center"/>
    </xf>
    <xf numFmtId="0" fontId="2" fillId="0" borderId="32" xfId="75" applyFont="1" applyBorder="1" applyAlignment="1">
      <alignment horizontal="center"/>
      <protection/>
    </xf>
    <xf numFmtId="0" fontId="55" fillId="0" borderId="34" xfId="0" applyFont="1" applyBorder="1" applyAlignment="1">
      <alignment horizontal="center"/>
    </xf>
    <xf numFmtId="0" fontId="2" fillId="0" borderId="35" xfId="75" applyFont="1" applyBorder="1" applyAlignment="1">
      <alignment horizontal="center"/>
      <protection/>
    </xf>
    <xf numFmtId="0" fontId="55" fillId="0" borderId="36" xfId="0" applyFont="1" applyBorder="1" applyAlignment="1">
      <alignment horizontal="center"/>
    </xf>
    <xf numFmtId="3" fontId="2" fillId="0" borderId="32" xfId="75" applyNumberFormat="1" applyFont="1" applyBorder="1" applyAlignment="1">
      <alignment horizontal="center" vertical="center" wrapText="1"/>
      <protection/>
    </xf>
    <xf numFmtId="3" fontId="2" fillId="0" borderId="19" xfId="75" applyNumberFormat="1" applyFont="1" applyBorder="1" applyAlignment="1">
      <alignment horizontal="center" vertical="center" wrapText="1"/>
      <protection/>
    </xf>
    <xf numFmtId="3" fontId="2" fillId="0" borderId="30" xfId="75" applyNumberFormat="1" applyFont="1" applyBorder="1" applyAlignment="1">
      <alignment horizontal="center" vertical="center" wrapText="1"/>
      <protection/>
    </xf>
    <xf numFmtId="3" fontId="2" fillId="0" borderId="40" xfId="75" applyNumberFormat="1" applyFont="1" applyBorder="1" applyAlignment="1">
      <alignment horizontal="center" vertical="center"/>
      <protection/>
    </xf>
    <xf numFmtId="3" fontId="2" fillId="0" borderId="27" xfId="75" applyNumberFormat="1" applyFont="1" applyBorder="1" applyAlignment="1">
      <alignment horizontal="center" vertical="center"/>
      <protection/>
    </xf>
    <xf numFmtId="3" fontId="2" fillId="0" borderId="29" xfId="75" applyNumberFormat="1" applyFont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"/>
          <c:y val="0.143"/>
          <c:w val="0.82475"/>
          <c:h val="0.83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'資料Ⅲ-16'!$B$16:$B$20</c:f>
              <c:strCache/>
            </c:strRef>
          </c:cat>
          <c:val>
            <c:numRef>
              <c:f>'資料Ⅲ-16'!$D$16:$D$20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13275"/>
          <c:w val="0.828"/>
          <c:h val="0.8495"/>
        </c:manualLayout>
      </c:layout>
      <c:pieChart>
        <c:varyColors val="1"/>
        <c:ser>
          <c:idx val="1"/>
          <c:order val="1"/>
          <c:spPr>
            <a:solidFill>
              <a:srgbClr val="33CC33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'資料Ⅲ-16'!$M$13:$M$17</c:f>
              <c:strCache/>
            </c:strRef>
          </c:cat>
          <c:val>
            <c:numRef>
              <c:f>'資料Ⅲ-16'!$O$13:$O$17</c:f>
              <c:numCache/>
            </c:numRef>
          </c:val>
        </c:ser>
      </c:pieChar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99FF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'資料Ⅲ-16'!$M$13:$M$17</c:f>
              <c:strCache/>
            </c:strRef>
          </c:cat>
          <c:val>
            <c:numRef>
              <c:f>'資料Ⅲ-16'!$L$13:$L$17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0.5415</cdr:y>
    </cdr:from>
    <cdr:to>
      <cdr:x>0.88625</cdr:x>
      <cdr:y>0.67625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352550" y="1371600"/>
          <a:ext cx="714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個人等</a:t>
          </a:r>
        </a:p>
      </cdr:txBody>
    </cdr:sp>
  </cdr:relSizeAnchor>
  <cdr:relSizeAnchor xmlns:cdr="http://schemas.openxmlformats.org/drawingml/2006/chartDrawing">
    <cdr:from>
      <cdr:x>0.1885</cdr:x>
      <cdr:y>0.63875</cdr:y>
    </cdr:from>
    <cdr:to>
      <cdr:x>0.65675</cdr:x>
      <cdr:y>0.75825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38150" y="16192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公社等</a:t>
          </a:r>
        </a:p>
      </cdr:txBody>
    </cdr:sp>
  </cdr:relSizeAnchor>
  <cdr:relSizeAnchor xmlns:cdr="http://schemas.openxmlformats.org/drawingml/2006/chartDrawing">
    <cdr:from>
      <cdr:x>-0.0095</cdr:x>
      <cdr:y>0.5215</cdr:y>
    </cdr:from>
    <cdr:to>
      <cdr:x>0.37375</cdr:x>
      <cdr:y>0.6605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-19049" y="1323975"/>
          <a:ext cx="895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0.0055</cdr:x>
      <cdr:y>0.3105</cdr:y>
    </cdr:from>
    <cdr:to>
      <cdr:x>0.475</cdr:x>
      <cdr:y>0.4645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9525" y="781050"/>
          <a:ext cx="1095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地方公共団体</a:t>
          </a:r>
        </a:p>
      </cdr:txBody>
    </cdr:sp>
  </cdr:relSizeAnchor>
  <cdr:relSizeAnchor xmlns:cdr="http://schemas.openxmlformats.org/drawingml/2006/chartDrawing">
    <cdr:from>
      <cdr:x>0.451</cdr:x>
      <cdr:y>0.1575</cdr:y>
    </cdr:from>
    <cdr:to>
      <cdr:x>0.6205</cdr:x>
      <cdr:y>0.25775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1047750" y="4000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0.20175</cdr:x>
      <cdr:y>-0.02275</cdr:y>
    </cdr:from>
    <cdr:to>
      <cdr:x>0.93825</cdr:x>
      <cdr:y>0.0975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466725" y="-57149"/>
          <a:ext cx="1724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新植・保育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0.5005</cdr:y>
    </cdr:from>
    <cdr:to>
      <cdr:x>0.7225</cdr:x>
      <cdr:y>0.62275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71575" y="1266825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私有</a:t>
          </a:r>
        </a:p>
      </cdr:txBody>
    </cdr:sp>
  </cdr:relSizeAnchor>
  <cdr:relSizeAnchor xmlns:cdr="http://schemas.openxmlformats.org/drawingml/2006/chartDrawing">
    <cdr:from>
      <cdr:x>0.6465</cdr:x>
      <cdr:y>0.6465</cdr:y>
    </cdr:from>
    <cdr:to>
      <cdr:x>1</cdr:x>
      <cdr:y>0.761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14475" y="1628775"/>
          <a:ext cx="885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組合員</a:t>
          </a:r>
        </a:p>
      </cdr:txBody>
    </cdr:sp>
  </cdr:relSizeAnchor>
  <cdr:relSizeAnchor xmlns:cdr="http://schemas.openxmlformats.org/drawingml/2006/chartDrawing">
    <cdr:from>
      <cdr:x>-0.0225</cdr:x>
      <cdr:y>-0.023</cdr:y>
    </cdr:from>
    <cdr:to>
      <cdr:x>-0.0225</cdr:x>
      <cdr:y>-0.023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-0.0225</cdr:x>
      <cdr:y>0.36375</cdr:y>
    </cdr:from>
    <cdr:to>
      <cdr:x>-0.0225</cdr:x>
      <cdr:y>0.3645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914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0.00725</cdr:x>
      <cdr:y>0.2455</cdr:y>
    </cdr:from>
    <cdr:to>
      <cdr:x>0.351</cdr:x>
      <cdr:y>0.36375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525" y="619125"/>
          <a:ext cx="80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財産区</a:t>
          </a:r>
        </a:p>
      </cdr:txBody>
    </cdr:sp>
  </cdr:relSizeAnchor>
  <cdr:relSizeAnchor xmlns:cdr="http://schemas.openxmlformats.org/drawingml/2006/chartDrawing">
    <cdr:from>
      <cdr:x>-0.0055</cdr:x>
      <cdr:y>0.13125</cdr:y>
    </cdr:from>
    <cdr:to>
      <cdr:x>0.461</cdr:x>
      <cdr:y>0.254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9524" y="3238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地方公共団体</a:t>
          </a:r>
        </a:p>
      </cdr:txBody>
    </cdr:sp>
  </cdr:relSizeAnchor>
  <cdr:relSizeAnchor xmlns:cdr="http://schemas.openxmlformats.org/drawingml/2006/chartDrawing">
    <cdr:from>
      <cdr:x>0.4015</cdr:x>
      <cdr:y>0.1155</cdr:y>
    </cdr:from>
    <cdr:to>
      <cdr:x>0.5025</cdr:x>
      <cdr:y>0.2175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42975" y="285750"/>
          <a:ext cx="238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国</a:t>
          </a:r>
        </a:p>
      </cdr:txBody>
    </cdr:sp>
  </cdr:relSizeAnchor>
  <cdr:relSizeAnchor xmlns:cdr="http://schemas.openxmlformats.org/drawingml/2006/chartDrawing">
    <cdr:from>
      <cdr:x>-0.0225</cdr:x>
      <cdr:y>-0.023</cdr:y>
    </cdr:from>
    <cdr:to>
      <cdr:x>-0.0225</cdr:x>
      <cdr:y>-0.023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素材生産量</a:t>
          </a:r>
        </a:p>
      </cdr:txBody>
    </cdr:sp>
  </cdr:relSizeAnchor>
  <cdr:relSizeAnchor xmlns:cdr="http://schemas.openxmlformats.org/drawingml/2006/chartDrawing">
    <cdr:from>
      <cdr:x>0.14825</cdr:x>
      <cdr:y>-0.023</cdr:y>
    </cdr:from>
    <cdr:to>
      <cdr:x>0.14475</cdr:x>
      <cdr:y>-0.023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342900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素材生産</a:t>
          </a:r>
        </a:p>
      </cdr:txBody>
    </cdr:sp>
  </cdr:relSizeAnchor>
  <cdr:relSizeAnchor xmlns:cdr="http://schemas.openxmlformats.org/drawingml/2006/chartDrawing">
    <cdr:from>
      <cdr:x>0.07075</cdr:x>
      <cdr:y>0.39075</cdr:y>
    </cdr:from>
    <cdr:to>
      <cdr:x>0.3535</cdr:x>
      <cdr:y>0.519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61925" y="981075"/>
          <a:ext cx="6667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0</xdr:rowOff>
    </xdr:from>
    <xdr:to>
      <xdr:col>3</xdr:col>
      <xdr:colOff>1028700</xdr:colOff>
      <xdr:row>40</xdr:row>
      <xdr:rowOff>85725</xdr:rowOff>
    </xdr:to>
    <xdr:graphicFrame>
      <xdr:nvGraphicFramePr>
        <xdr:cNvPr id="1" name="グラフ 4"/>
        <xdr:cNvGraphicFramePr/>
      </xdr:nvGraphicFramePr>
      <xdr:xfrm>
        <a:off x="485775" y="5686425"/>
        <a:ext cx="2343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27</xdr:row>
      <xdr:rowOff>9525</xdr:rowOff>
    </xdr:from>
    <xdr:to>
      <xdr:col>7</xdr:col>
      <xdr:colOff>219075</xdr:colOff>
      <xdr:row>40</xdr:row>
      <xdr:rowOff>85725</xdr:rowOff>
    </xdr:to>
    <xdr:graphicFrame>
      <xdr:nvGraphicFramePr>
        <xdr:cNvPr id="2" name="グラフ 3"/>
        <xdr:cNvGraphicFramePr/>
      </xdr:nvGraphicFramePr>
      <xdr:xfrm>
        <a:off x="3114675" y="5695950"/>
        <a:ext cx="2352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="90" zoomScaleNormal="90" zoomScaleSheetLayoutView="80" zoomScalePageLayoutView="0" workbookViewId="0" topLeftCell="A1">
      <selection activeCell="W16" sqref="W16"/>
    </sheetView>
  </sheetViews>
  <sheetFormatPr defaultColWidth="9.140625" defaultRowHeight="15"/>
  <cols>
    <col min="1" max="1" width="5.7109375" style="1" customWidth="1"/>
    <col min="2" max="2" width="11.421875" style="1" customWidth="1"/>
    <col min="3" max="3" width="9.8515625" style="1" customWidth="1"/>
    <col min="4" max="4" width="16.28125" style="1" customWidth="1"/>
    <col min="5" max="5" width="9.8515625" style="1" customWidth="1"/>
    <col min="6" max="6" width="16.421875" style="1" bestFit="1" customWidth="1"/>
    <col min="7" max="8" width="9.140625" style="1" customWidth="1"/>
    <col min="9" max="9" width="5.7109375" style="4" customWidth="1"/>
    <col min="10" max="10" width="10.28125" style="4" bestFit="1" customWidth="1"/>
    <col min="11" max="11" width="11.8515625" style="4" customWidth="1"/>
    <col min="12" max="12" width="13.7109375" style="4" bestFit="1" customWidth="1"/>
    <col min="13" max="13" width="10.7109375" style="4" bestFit="1" customWidth="1"/>
    <col min="14" max="14" width="11.8515625" style="4" customWidth="1"/>
    <col min="15" max="15" width="12.00390625" style="4" bestFit="1" customWidth="1"/>
    <col min="16" max="16" width="10.57421875" style="4" bestFit="1" customWidth="1"/>
    <col min="17" max="17" width="8.421875" style="4" bestFit="1" customWidth="1"/>
    <col min="18" max="18" width="9.140625" style="4" bestFit="1" customWidth="1"/>
    <col min="19" max="19" width="8.28125" style="4" bestFit="1" customWidth="1"/>
    <col min="20" max="20" width="9.140625" style="4" bestFit="1" customWidth="1"/>
    <col min="21" max="21" width="12.00390625" style="4" bestFit="1" customWidth="1"/>
    <col min="22" max="22" width="8.28125" style="4" bestFit="1" customWidth="1"/>
    <col min="23" max="23" width="10.421875" style="4" bestFit="1" customWidth="1"/>
    <col min="24" max="24" width="8.28125" style="4" bestFit="1" customWidth="1"/>
    <col min="25" max="25" width="12.00390625" style="4" bestFit="1" customWidth="1"/>
    <col min="26" max="26" width="9.140625" style="4" customWidth="1"/>
    <col min="27" max="16384" width="9.140625" style="1" customWidth="1"/>
  </cols>
  <sheetData>
    <row r="1" s="4" customFormat="1" ht="17.25" customHeight="1">
      <c r="A1" s="3" t="s">
        <v>29</v>
      </c>
    </row>
    <row r="2" s="4" customFormat="1" ht="17.25" customHeight="1"/>
    <row r="3" spans="1:9" ht="17.25" customHeight="1" thickBot="1">
      <c r="A3" s="1" t="s">
        <v>25</v>
      </c>
      <c r="F3" s="35" t="s">
        <v>32</v>
      </c>
      <c r="I3" s="4" t="s">
        <v>24</v>
      </c>
    </row>
    <row r="4" spans="1:25" ht="17.25" customHeight="1">
      <c r="A4" s="70" t="s">
        <v>0</v>
      </c>
      <c r="B4" s="70" t="s">
        <v>23</v>
      </c>
      <c r="C4" s="72" t="s">
        <v>2</v>
      </c>
      <c r="D4" s="73"/>
      <c r="E4" s="74" t="s">
        <v>3</v>
      </c>
      <c r="F4" s="75"/>
      <c r="I4" s="76" t="s">
        <v>0</v>
      </c>
      <c r="J4" s="79" t="s">
        <v>1</v>
      </c>
      <c r="K4" s="62" t="s">
        <v>12</v>
      </c>
      <c r="L4" s="63"/>
      <c r="M4" s="63"/>
      <c r="N4" s="63"/>
      <c r="O4" s="63"/>
      <c r="P4" s="63"/>
      <c r="Q4" s="63"/>
      <c r="R4" s="63"/>
      <c r="S4" s="63"/>
      <c r="T4" s="63"/>
      <c r="U4" s="64"/>
      <c r="V4" s="65" t="s">
        <v>10</v>
      </c>
      <c r="W4" s="64"/>
      <c r="X4" s="65" t="s">
        <v>13</v>
      </c>
      <c r="Y4" s="66"/>
    </row>
    <row r="5" spans="1:25" ht="17.25" customHeight="1" thickBot="1">
      <c r="A5" s="71"/>
      <c r="B5" s="71"/>
      <c r="C5" s="5" t="s">
        <v>4</v>
      </c>
      <c r="D5" s="6" t="s">
        <v>5</v>
      </c>
      <c r="E5" s="6" t="s">
        <v>4</v>
      </c>
      <c r="F5" s="7" t="s">
        <v>5</v>
      </c>
      <c r="I5" s="77"/>
      <c r="J5" s="80"/>
      <c r="K5" s="67" t="s">
        <v>14</v>
      </c>
      <c r="L5" s="68"/>
      <c r="M5" s="68"/>
      <c r="N5" s="60"/>
      <c r="O5" s="69" t="s">
        <v>8</v>
      </c>
      <c r="P5" s="60"/>
      <c r="Q5" s="69" t="s">
        <v>9</v>
      </c>
      <c r="R5" s="60"/>
      <c r="S5" s="69" t="s">
        <v>15</v>
      </c>
      <c r="T5" s="60"/>
      <c r="U5" s="8" t="s">
        <v>11</v>
      </c>
      <c r="V5" s="45" t="s">
        <v>4</v>
      </c>
      <c r="W5" s="45" t="s">
        <v>35</v>
      </c>
      <c r="X5" s="45" t="s">
        <v>4</v>
      </c>
      <c r="Y5" s="55" t="s">
        <v>35</v>
      </c>
    </row>
    <row r="6" spans="1:25" ht="17.25" customHeight="1">
      <c r="A6" s="57">
        <v>28</v>
      </c>
      <c r="B6" s="9" t="s">
        <v>6</v>
      </c>
      <c r="C6" s="10">
        <v>372</v>
      </c>
      <c r="D6" s="11">
        <v>10711</v>
      </c>
      <c r="E6" s="11">
        <v>569</v>
      </c>
      <c r="F6" s="12">
        <v>111920</v>
      </c>
      <c r="I6" s="77"/>
      <c r="J6" s="80"/>
      <c r="K6" s="60" t="s">
        <v>16</v>
      </c>
      <c r="L6" s="61"/>
      <c r="M6" s="61" t="s">
        <v>17</v>
      </c>
      <c r="N6" s="61"/>
      <c r="O6" s="45" t="s">
        <v>4</v>
      </c>
      <c r="P6" s="45" t="s">
        <v>35</v>
      </c>
      <c r="Q6" s="45" t="s">
        <v>4</v>
      </c>
      <c r="R6" s="45" t="s">
        <v>35</v>
      </c>
      <c r="S6" s="45" t="s">
        <v>4</v>
      </c>
      <c r="T6" s="45" t="s">
        <v>35</v>
      </c>
      <c r="U6" s="45" t="s">
        <v>35</v>
      </c>
      <c r="V6" s="45"/>
      <c r="W6" s="45"/>
      <c r="X6" s="45"/>
      <c r="Y6" s="55"/>
    </row>
    <row r="7" spans="1:26" ht="17.25" customHeight="1" thickBot="1">
      <c r="A7" s="58"/>
      <c r="B7" s="13" t="s">
        <v>30</v>
      </c>
      <c r="C7" s="14">
        <v>144</v>
      </c>
      <c r="D7" s="15">
        <v>1251</v>
      </c>
      <c r="E7" s="15">
        <v>328</v>
      </c>
      <c r="F7" s="16">
        <v>22976</v>
      </c>
      <c r="I7" s="78"/>
      <c r="J7" s="81"/>
      <c r="K7" s="17" t="s">
        <v>4</v>
      </c>
      <c r="L7" s="18" t="s">
        <v>34</v>
      </c>
      <c r="M7" s="18" t="s">
        <v>4</v>
      </c>
      <c r="N7" s="18" t="s">
        <v>35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56"/>
      <c r="Z7" s="19"/>
    </row>
    <row r="8" spans="1:25" ht="17.25" customHeight="1">
      <c r="A8" s="58"/>
      <c r="B8" s="9" t="s">
        <v>7</v>
      </c>
      <c r="C8" s="14">
        <v>19</v>
      </c>
      <c r="D8" s="15">
        <v>141</v>
      </c>
      <c r="E8" s="15">
        <v>238</v>
      </c>
      <c r="F8" s="16">
        <v>8983</v>
      </c>
      <c r="I8" s="47">
        <v>28</v>
      </c>
      <c r="J8" s="20" t="s">
        <v>18</v>
      </c>
      <c r="K8" s="21">
        <v>411</v>
      </c>
      <c r="L8" s="11">
        <v>2461114</v>
      </c>
      <c r="M8" s="11">
        <v>286</v>
      </c>
      <c r="N8" s="11">
        <v>570064</v>
      </c>
      <c r="O8" s="11">
        <v>137</v>
      </c>
      <c r="P8" s="11">
        <v>229829</v>
      </c>
      <c r="Q8" s="11">
        <v>23</v>
      </c>
      <c r="R8" s="11">
        <v>15803</v>
      </c>
      <c r="S8" s="11">
        <v>41</v>
      </c>
      <c r="T8" s="11">
        <v>43988</v>
      </c>
      <c r="U8" s="11">
        <f>L8+N8+P8+R8+T8</f>
        <v>3320798</v>
      </c>
      <c r="V8" s="11">
        <v>30</v>
      </c>
      <c r="W8" s="11">
        <v>58122</v>
      </c>
      <c r="X8" s="82">
        <v>451</v>
      </c>
      <c r="Y8" s="12">
        <f>U8+W8</f>
        <v>3378920</v>
      </c>
    </row>
    <row r="9" spans="1:25" ht="17.25" customHeight="1">
      <c r="A9" s="58"/>
      <c r="B9" s="9" t="s">
        <v>8</v>
      </c>
      <c r="C9" s="14">
        <v>177</v>
      </c>
      <c r="D9" s="15">
        <v>1625</v>
      </c>
      <c r="E9" s="15">
        <v>409</v>
      </c>
      <c r="F9" s="16">
        <v>25177</v>
      </c>
      <c r="I9" s="47"/>
      <c r="J9" s="22" t="s">
        <v>19</v>
      </c>
      <c r="K9" s="23">
        <v>490</v>
      </c>
      <c r="L9" s="15">
        <v>4177268</v>
      </c>
      <c r="M9" s="15">
        <v>298</v>
      </c>
      <c r="N9" s="15">
        <v>659889</v>
      </c>
      <c r="O9" s="15">
        <v>199</v>
      </c>
      <c r="P9" s="15">
        <v>320462</v>
      </c>
      <c r="Q9" s="15">
        <v>59</v>
      </c>
      <c r="R9" s="15">
        <v>83812</v>
      </c>
      <c r="S9" s="15">
        <v>93</v>
      </c>
      <c r="T9" s="15">
        <v>150552</v>
      </c>
      <c r="U9" s="11">
        <f>L9+N9+P9+R9+T9</f>
        <v>5391983</v>
      </c>
      <c r="V9" s="15">
        <v>79</v>
      </c>
      <c r="W9" s="15">
        <v>282068</v>
      </c>
      <c r="X9" s="83">
        <v>515</v>
      </c>
      <c r="Y9" s="16">
        <f>U9+W9</f>
        <v>5674051</v>
      </c>
    </row>
    <row r="10" spans="1:25" ht="17.25" customHeight="1" thickBot="1">
      <c r="A10" s="58"/>
      <c r="B10" s="9" t="s">
        <v>9</v>
      </c>
      <c r="C10" s="14">
        <v>22</v>
      </c>
      <c r="D10" s="15">
        <v>102</v>
      </c>
      <c r="E10" s="15">
        <v>76</v>
      </c>
      <c r="F10" s="16">
        <v>2141</v>
      </c>
      <c r="I10" s="48"/>
      <c r="J10" s="24" t="s">
        <v>20</v>
      </c>
      <c r="K10" s="25">
        <v>557</v>
      </c>
      <c r="L10" s="26">
        <f>SUM(L8:L9)</f>
        <v>6638382</v>
      </c>
      <c r="M10" s="26">
        <v>386</v>
      </c>
      <c r="N10" s="26">
        <f aca="true" t="shared" si="0" ref="N10:Y10">SUM(N8:N9)</f>
        <v>1229953</v>
      </c>
      <c r="O10" s="26">
        <v>268</v>
      </c>
      <c r="P10" s="26">
        <f t="shared" si="0"/>
        <v>550291</v>
      </c>
      <c r="Q10" s="26">
        <v>71</v>
      </c>
      <c r="R10" s="26">
        <f t="shared" si="0"/>
        <v>99615</v>
      </c>
      <c r="S10" s="26">
        <v>117</v>
      </c>
      <c r="T10" s="26">
        <f t="shared" si="0"/>
        <v>194540</v>
      </c>
      <c r="U10" s="26">
        <f t="shared" si="0"/>
        <v>8712781</v>
      </c>
      <c r="V10" s="26">
        <v>92</v>
      </c>
      <c r="W10" s="26">
        <f t="shared" si="0"/>
        <v>340190</v>
      </c>
      <c r="X10" s="84">
        <v>580</v>
      </c>
      <c r="Y10" s="26">
        <f t="shared" si="0"/>
        <v>9052971</v>
      </c>
    </row>
    <row r="11" spans="1:6" ht="17.25" customHeight="1">
      <c r="A11" s="58"/>
      <c r="B11" s="9" t="s">
        <v>15</v>
      </c>
      <c r="C11" s="14">
        <v>57</v>
      </c>
      <c r="D11" s="15">
        <v>300</v>
      </c>
      <c r="E11" s="15">
        <v>331</v>
      </c>
      <c r="F11" s="16">
        <v>17070</v>
      </c>
    </row>
    <row r="12" spans="1:26" ht="17.25" customHeight="1">
      <c r="A12" s="58"/>
      <c r="B12" s="9" t="s">
        <v>10</v>
      </c>
      <c r="C12" s="14">
        <v>61</v>
      </c>
      <c r="D12" s="15">
        <v>955</v>
      </c>
      <c r="E12" s="15">
        <v>122</v>
      </c>
      <c r="F12" s="16">
        <v>7907</v>
      </c>
      <c r="J12" s="4" t="s">
        <v>28</v>
      </c>
      <c r="Z12" s="1"/>
    </row>
    <row r="13" spans="1:26" ht="17.25" customHeight="1" thickBot="1">
      <c r="A13" s="59"/>
      <c r="B13" s="28" t="s">
        <v>11</v>
      </c>
      <c r="C13" s="29">
        <v>467</v>
      </c>
      <c r="D13" s="26">
        <f>SUM(D6:D12)</f>
        <v>15085</v>
      </c>
      <c r="E13" s="26">
        <v>606</v>
      </c>
      <c r="F13" s="27">
        <f>SUM(F6:F12)</f>
        <v>196174</v>
      </c>
      <c r="J13" s="41" t="s">
        <v>21</v>
      </c>
      <c r="K13" s="30">
        <f>L9</f>
        <v>4177268</v>
      </c>
      <c r="L13" s="31">
        <f>K13/K18</f>
        <v>0.73620557869501</v>
      </c>
      <c r="M13" s="49" t="s">
        <v>14</v>
      </c>
      <c r="N13" s="50">
        <f>SUM(K13:K14)</f>
        <v>4837157</v>
      </c>
      <c r="O13" s="51">
        <f>N13/N18</f>
        <v>0.8525050268317997</v>
      </c>
      <c r="P13" s="52"/>
      <c r="Q13" s="53"/>
      <c r="R13" s="2"/>
      <c r="S13" s="2"/>
      <c r="Z13" s="1"/>
    </row>
    <row r="14" spans="10:26" ht="17.25" customHeight="1">
      <c r="J14" s="42" t="s">
        <v>22</v>
      </c>
      <c r="K14" s="32">
        <f>N9</f>
        <v>659889</v>
      </c>
      <c r="L14" s="31">
        <f>K14/K18</f>
        <v>0.11629944813678975</v>
      </c>
      <c r="M14" s="49"/>
      <c r="N14" s="50"/>
      <c r="O14" s="51"/>
      <c r="P14" s="52"/>
      <c r="Q14" s="54"/>
      <c r="R14" s="2"/>
      <c r="S14" s="2"/>
      <c r="Z14" s="1"/>
    </row>
    <row r="15" spans="2:26" ht="17.25" customHeight="1">
      <c r="B15" s="1" t="s">
        <v>27</v>
      </c>
      <c r="J15" s="43" t="s">
        <v>9</v>
      </c>
      <c r="K15" s="30">
        <f>R9</f>
        <v>83812</v>
      </c>
      <c r="L15" s="31">
        <f>K15/K18</f>
        <v>0.014771104454295528</v>
      </c>
      <c r="M15" s="43" t="s">
        <v>9</v>
      </c>
      <c r="N15" s="32">
        <f>K15</f>
        <v>83812</v>
      </c>
      <c r="O15" s="31">
        <f>N15/N18</f>
        <v>0.014771104454295528</v>
      </c>
      <c r="R15" s="2"/>
      <c r="S15" s="2"/>
      <c r="Z15" s="1"/>
    </row>
    <row r="16" spans="2:26" ht="17.25" customHeight="1">
      <c r="B16" s="36" t="s">
        <v>6</v>
      </c>
      <c r="C16" s="32">
        <f>SUM(D6,F6)</f>
        <v>122631</v>
      </c>
      <c r="D16" s="33">
        <f aca="true" t="shared" si="1" ref="D16:D21">C16/C$21</f>
        <v>0.5804770447649568</v>
      </c>
      <c r="J16" s="40" t="s">
        <v>31</v>
      </c>
      <c r="K16" s="30">
        <f>P9+T9</f>
        <v>471014</v>
      </c>
      <c r="L16" s="31">
        <f>K16/K18</f>
        <v>0.08301194331880345</v>
      </c>
      <c r="M16" s="40" t="s">
        <v>31</v>
      </c>
      <c r="N16" s="32">
        <f>K16</f>
        <v>471014</v>
      </c>
      <c r="O16" s="31">
        <f>N16/N18</f>
        <v>0.08301194331880345</v>
      </c>
      <c r="R16" s="2"/>
      <c r="S16" s="2"/>
      <c r="Z16" s="1"/>
    </row>
    <row r="17" spans="2:26" ht="17.25" customHeight="1">
      <c r="B17" s="38" t="s">
        <v>26</v>
      </c>
      <c r="C17" s="32">
        <f>SUM(D7:D8,F7:F8)</f>
        <v>33351</v>
      </c>
      <c r="D17" s="33">
        <f t="shared" si="1"/>
        <v>0.15786783048296169</v>
      </c>
      <c r="J17" s="44" t="s">
        <v>10</v>
      </c>
      <c r="K17" s="30">
        <f>W9</f>
        <v>282068</v>
      </c>
      <c r="L17" s="31">
        <f>K17/K18</f>
        <v>0.04971192539510131</v>
      </c>
      <c r="M17" s="44" t="s">
        <v>10</v>
      </c>
      <c r="N17" s="32">
        <f>K17</f>
        <v>282068</v>
      </c>
      <c r="O17" s="31">
        <f>N17/N18</f>
        <v>0.04971192539510131</v>
      </c>
      <c r="R17" s="2"/>
      <c r="S17" s="2"/>
      <c r="Z17" s="1"/>
    </row>
    <row r="18" spans="2:26" ht="17.25" customHeight="1">
      <c r="B18" s="39" t="s">
        <v>9</v>
      </c>
      <c r="C18" s="32">
        <f>SUM(D10,F10)</f>
        <v>2243</v>
      </c>
      <c r="D18" s="33">
        <f t="shared" si="1"/>
        <v>0.010617299144651825</v>
      </c>
      <c r="J18" s="32"/>
      <c r="K18" s="30">
        <f>SUM(K13:K17)</f>
        <v>5674051</v>
      </c>
      <c r="L18" s="31">
        <f>SUM(L13:L17)</f>
        <v>1</v>
      </c>
      <c r="M18" s="32"/>
      <c r="N18" s="32">
        <f>SUM(N13:N17)</f>
        <v>5674051</v>
      </c>
      <c r="O18" s="31">
        <f>SUM(O13:O17)</f>
        <v>1</v>
      </c>
      <c r="R18" s="2"/>
      <c r="S18" s="2"/>
      <c r="Z18" s="1"/>
    </row>
    <row r="19" spans="2:4" ht="17.25" customHeight="1">
      <c r="B19" s="40" t="s">
        <v>31</v>
      </c>
      <c r="C19" s="32">
        <f>SUM(D9,D11,F9,F11)</f>
        <v>44172</v>
      </c>
      <c r="D19" s="33">
        <f t="shared" si="1"/>
        <v>0.20908931690484192</v>
      </c>
    </row>
    <row r="20" spans="2:4" ht="17.25" customHeight="1">
      <c r="B20" s="37" t="s">
        <v>10</v>
      </c>
      <c r="C20" s="32">
        <f>SUM(D12,F12)</f>
        <v>8862</v>
      </c>
      <c r="D20" s="33">
        <f t="shared" si="1"/>
        <v>0.04194850870258782</v>
      </c>
    </row>
    <row r="21" spans="2:4" ht="17.25" customHeight="1">
      <c r="B21" s="34" t="s">
        <v>11</v>
      </c>
      <c r="C21" s="32">
        <f>SUM(C16:C20)</f>
        <v>211259</v>
      </c>
      <c r="D21" s="33">
        <f t="shared" si="1"/>
        <v>1</v>
      </c>
    </row>
    <row r="23" ht="13.5">
      <c r="B23" s="1" t="s">
        <v>36</v>
      </c>
    </row>
    <row r="24" ht="13.5">
      <c r="B24" s="1" t="s">
        <v>33</v>
      </c>
    </row>
    <row r="25" ht="13.5">
      <c r="B25" s="1" t="s">
        <v>37</v>
      </c>
    </row>
    <row r="39" ht="13.5" customHeight="1"/>
    <row r="48" ht="13.5" customHeight="1"/>
  </sheetData>
  <sheetProtection/>
  <mergeCells count="33">
    <mergeCell ref="A4:A5"/>
    <mergeCell ref="B4:B5"/>
    <mergeCell ref="C4:D4"/>
    <mergeCell ref="E4:F4"/>
    <mergeCell ref="I4:I7"/>
    <mergeCell ref="J4:J7"/>
    <mergeCell ref="K4:U4"/>
    <mergeCell ref="V4:W4"/>
    <mergeCell ref="X4:Y4"/>
    <mergeCell ref="K5:N5"/>
    <mergeCell ref="O5:P5"/>
    <mergeCell ref="Q5:R5"/>
    <mergeCell ref="S5:T5"/>
    <mergeCell ref="V5:V7"/>
    <mergeCell ref="W5:W7"/>
    <mergeCell ref="X5:X7"/>
    <mergeCell ref="Y5:Y7"/>
    <mergeCell ref="A6:A13"/>
    <mergeCell ref="K6:L6"/>
    <mergeCell ref="M6:N6"/>
    <mergeCell ref="O6:O7"/>
    <mergeCell ref="P6:P7"/>
    <mergeCell ref="Q6:Q7"/>
    <mergeCell ref="R6:R7"/>
    <mergeCell ref="S6:S7"/>
    <mergeCell ref="T6:T7"/>
    <mergeCell ref="U6:U7"/>
    <mergeCell ref="I8:I10"/>
    <mergeCell ref="M13:M14"/>
    <mergeCell ref="N13:N14"/>
    <mergeCell ref="O13:O14"/>
    <mergeCell ref="P13:P14"/>
    <mergeCell ref="Q13:Q14"/>
  </mergeCells>
  <printOptions/>
  <pageMargins left="0.3937007874015748" right="0.3937007874015748" top="0.984251968503937" bottom="0.984251968503937" header="0.5118110236220472" footer="0.5118110236220472"/>
  <pageSetup blackAndWhite="1" firstPageNumber="1" useFirstPageNumber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2016-06-10T01:44:17Z</cp:lastPrinted>
  <dcterms:created xsi:type="dcterms:W3CDTF">2010-02-12T11:06:28Z</dcterms:created>
  <dcterms:modified xsi:type="dcterms:W3CDTF">2019-07-24T06:25:19Z</dcterms:modified>
  <cp:category/>
  <cp:version/>
  <cp:contentType/>
  <cp:contentStatus/>
</cp:coreProperties>
</file>