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4955" windowHeight="8565" activeTab="0"/>
  </bookViews>
  <sheets>
    <sheet name="森林率・人工林率" sheetId="1" r:id="rId1"/>
    <sheet name="森林率Ｂ集計" sheetId="2" r:id="rId2"/>
    <sheet name="森林率Ｂ集計 メモ" sheetId="3" state="hidden" r:id="rId3"/>
    <sheet name="人工林率Ｂ集計" sheetId="4" r:id="rId4"/>
  </sheets>
  <definedNames>
    <definedName name="_xlnm.Print_Area" localSheetId="1">'森林率Ｂ集計'!$A$1:$Q$64</definedName>
    <definedName name="_xlnm.Print_Area" localSheetId="2">'森林率Ｂ集計 メモ'!$A$1:$Q$64</definedName>
  </definedNames>
  <calcPr fullCalcOnLoad="1"/>
</workbook>
</file>

<file path=xl/comments2.xml><?xml version="1.0" encoding="utf-8"?>
<comments xmlns="http://schemas.openxmlformats.org/spreadsheetml/2006/main">
  <authors>
    <author>農林水産省</author>
  </authors>
  <commentList>
    <comment ref="F53" authorId="0">
      <text>
        <r>
          <rPr>
            <sz val="11"/>
            <rFont val="ＭＳ Ｐゴシック"/>
            <family val="3"/>
          </rPr>
          <t>十和田湖を含む。
北方領土除く。</t>
        </r>
      </text>
    </comment>
  </commentList>
</comments>
</file>

<file path=xl/comments3.xml><?xml version="1.0" encoding="utf-8"?>
<comments xmlns="http://schemas.openxmlformats.org/spreadsheetml/2006/main">
  <authors>
    <author>農林水産省</author>
  </authors>
  <commentList>
    <comment ref="F53" authorId="0">
      <text>
        <r>
          <rPr>
            <sz val="11"/>
            <rFont val="ＭＳ Ｐゴシック"/>
            <family val="3"/>
          </rPr>
          <t>十和田湖を含む。
北方領土除く。</t>
        </r>
      </text>
    </comment>
  </commentList>
</comments>
</file>

<file path=xl/sharedStrings.xml><?xml version="1.0" encoding="utf-8"?>
<sst xmlns="http://schemas.openxmlformats.org/spreadsheetml/2006/main" count="437" uniqueCount="93">
  <si>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</si>
  <si>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</si>
  <si>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</si>
  <si>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</si>
  <si>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</si>
  <si>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</si>
  <si>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</si>
  <si>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</si>
  <si>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</si>
  <si>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</si>
  <si>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</si>
  <si>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</si>
  <si>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</si>
  <si>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</si>
  <si>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</si>
  <si>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</si>
  <si>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</si>
  <si>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</si>
  <si>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</si>
  <si>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</si>
  <si>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</si>
  <si>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</si>
  <si>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</si>
  <si>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</si>
  <si>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</si>
  <si>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</si>
  <si>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</si>
  <si>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</si>
  <si>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</si>
  <si>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</si>
  <si>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</si>
  <si>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</si>
  <si>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</si>
  <si>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</si>
  <si>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</si>
  <si>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</si>
  <si>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</si>
  <si>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</si>
  <si>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</si>
  <si>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</si>
  <si>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</si>
  <si>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</si>
  <si>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</si>
  <si>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</si>
  <si>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</si>
  <si>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</si>
  <si>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</si>
  <si>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森林面積（ha）</t>
  </si>
  <si>
    <t>面積（km2）</t>
  </si>
  <si>
    <t>（北方領土面積）</t>
  </si>
  <si>
    <t>色丹村</t>
  </si>
  <si>
    <t>泊村</t>
  </si>
  <si>
    <t>留別村</t>
  </si>
  <si>
    <t>紗那村</t>
  </si>
  <si>
    <t>蘂取村</t>
  </si>
  <si>
    <t>根室市のうち歯舞諸島</t>
  </si>
  <si>
    <t>留夜別村</t>
  </si>
  <si>
    <t>十和田湖</t>
  </si>
  <si>
    <t>都道府県</t>
  </si>
  <si>
    <t>○都道府県別森林率</t>
  </si>
  <si>
    <t>北方領土を含む</t>
  </si>
  <si>
    <t>○都道府県別人工林率</t>
  </si>
  <si>
    <t>森林面積（ha）</t>
  </si>
  <si>
    <t>人工林面積（ha）</t>
  </si>
  <si>
    <t>森林面積</t>
  </si>
  <si>
    <t>人工林面積</t>
  </si>
  <si>
    <t>（単位：ｈａ）</t>
  </si>
  <si>
    <t>国土面積</t>
  </si>
  <si>
    <t>全  国</t>
  </si>
  <si>
    <t>全 国 計</t>
  </si>
  <si>
    <t>total</t>
  </si>
  <si>
    <t>全 国 計</t>
  </si>
  <si>
    <t>森林率
（％）</t>
  </si>
  <si>
    <t>増減率
（％）</t>
  </si>
  <si>
    <t>人工林率
（％）</t>
  </si>
  <si>
    <t>人工林率
（％）</t>
  </si>
  <si>
    <t>森林率</t>
  </si>
  <si>
    <t>人工林率</t>
  </si>
  <si>
    <t>○ 都道府県別 森林率・人工林率</t>
  </si>
  <si>
    <t>平成19年度
森林資源現況調査</t>
  </si>
  <si>
    <t>平成19年版
全国市町村要覧</t>
  </si>
  <si>
    <t>平成19年度 森林資源現況調査</t>
  </si>
  <si>
    <t>※２ 全国及び北海道の森林率は北方領土を除いて、青森県及び秋田県の森林率は十和田湖を除いて算出した。</t>
  </si>
  <si>
    <t>平成24年度
森林資源現況調査</t>
  </si>
  <si>
    <t>平成24年版
全国市町村要覧
※基データ</t>
  </si>
  <si>
    <t>平成24年版
全国市町村要覧
※北方領土、十和田湖除く。</t>
  </si>
  <si>
    <t>十和田湖→</t>
  </si>
  <si>
    <t>北方領土を含む→</t>
  </si>
  <si>
    <t>平成24年度 森林資源現況調査</t>
  </si>
  <si>
    <r>
      <t>※１ 国土面積は、全国市町村要覧平成</t>
    </r>
    <r>
      <rPr>
        <sz val="11"/>
        <rFont val="ＭＳ Ｐゴシック"/>
        <family val="3"/>
      </rPr>
      <t>24</t>
    </r>
    <r>
      <rPr>
        <sz val="11"/>
        <rFont val="ＭＳ Ｐゴシック"/>
        <family val="3"/>
      </rPr>
      <t>年版による。</t>
    </r>
  </si>
  <si>
    <t xml:space="preserve"> </t>
  </si>
  <si>
    <t>平成24年版
全国市町村要覧</t>
  </si>
  <si>
    <t>十和田湖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</si>
</sst>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</numFmts>
  <fonts count="40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/>
      <top style="thin"/>
      <bottom style="dotted"/>
    </border>
    <border>
      <left/>
      <right/>
      <top style="thin"/>
      <bottom style="dotted"/>
    </border>
    <border>
      <left style="thin"/>
      <right/>
      <top style="dotted"/>
      <bottom style="dotted"/>
    </border>
    <border>
      <left/>
      <right/>
      <top style="dotted"/>
      <bottom style="dotted"/>
    </border>
    <border>
      <left style="thin"/>
      <right/>
      <top style="dotted"/>
      <bottom/>
    </border>
    <border>
      <left/>
      <right/>
      <top style="dotted"/>
      <bottom/>
    </border>
    <border>
      <left/>
      <right/>
      <top style="thin"/>
      <bottom style="thin"/>
    </border>
    <border>
      <left style="medium"/>
      <right style="medium"/>
      <top style="medium"/>
      <bottom style="medium"/>
    </border>
    <border>
      <left style="thin"/>
      <right/>
      <top style="medium"/>
      <bottom style="medium"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 style="medium"/>
    </border>
    <border>
      <left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113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33" borderId="1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40" fontId="5" fillId="0" borderId="14" xfId="48" applyNumberFormat="1" applyFont="1" applyBorder="1" applyAlignment="1">
      <alignment vertical="center"/>
    </xf>
    <xf numFmtId="40" fontId="5" fillId="0" borderId="15" xfId="48" applyNumberFormat="1" applyFont="1" applyBorder="1" applyAlignment="1">
      <alignment vertical="center"/>
    </xf>
    <xf numFmtId="40" fontId="5" fillId="0" borderId="0" xfId="0" applyNumberFormat="1" applyFont="1" applyAlignment="1">
      <alignment vertical="center"/>
    </xf>
    <xf numFmtId="9" fontId="5" fillId="0" borderId="16" xfId="42" applyFont="1" applyBorder="1" applyAlignment="1">
      <alignment horizontal="center" vertical="center"/>
    </xf>
    <xf numFmtId="9" fontId="5" fillId="0" borderId="0" xfId="42" applyFont="1" applyBorder="1" applyAlignment="1">
      <alignment vertical="center"/>
    </xf>
    <xf numFmtId="0" fontId="5" fillId="33" borderId="17" xfId="0" applyFont="1" applyFill="1" applyBorder="1" applyAlignment="1">
      <alignment horizontal="center" vertical="center"/>
    </xf>
    <xf numFmtId="0" fontId="5" fillId="33" borderId="18" xfId="0" applyFont="1" applyFill="1" applyBorder="1" applyAlignment="1">
      <alignment horizontal="center" vertical="center"/>
    </xf>
    <xf numFmtId="40" fontId="5" fillId="0" borderId="19" xfId="48" applyNumberFormat="1" applyFont="1" applyBorder="1" applyAlignment="1">
      <alignment vertical="center"/>
    </xf>
    <xf numFmtId="40" fontId="5" fillId="0" borderId="20" xfId="48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9" fontId="5" fillId="0" borderId="21" xfId="42" applyFont="1" applyBorder="1" applyAlignment="1">
      <alignment horizontal="center" vertical="center"/>
    </xf>
    <xf numFmtId="0" fontId="5" fillId="33" borderId="22" xfId="0" applyFont="1" applyFill="1" applyBorder="1" applyAlignment="1">
      <alignment horizontal="center" vertical="center"/>
    </xf>
    <xf numFmtId="0" fontId="5" fillId="33" borderId="23" xfId="0" applyFont="1" applyFill="1" applyBorder="1" applyAlignment="1">
      <alignment horizontal="center" vertical="center"/>
    </xf>
    <xf numFmtId="40" fontId="5" fillId="0" borderId="11" xfId="48" applyNumberFormat="1" applyFont="1" applyBorder="1" applyAlignment="1">
      <alignment vertical="center"/>
    </xf>
    <xf numFmtId="40" fontId="5" fillId="0" borderId="12" xfId="48" applyNumberFormat="1" applyFont="1" applyBorder="1" applyAlignment="1">
      <alignment vertical="center"/>
    </xf>
    <xf numFmtId="9" fontId="5" fillId="0" borderId="24" xfId="42" applyFont="1" applyBorder="1" applyAlignment="1">
      <alignment horizontal="center" vertical="center"/>
    </xf>
    <xf numFmtId="40" fontId="5" fillId="0" borderId="0" xfId="48" applyNumberFormat="1" applyFont="1" applyAlignment="1">
      <alignment horizontal="right" vertical="center"/>
    </xf>
    <xf numFmtId="40" fontId="5" fillId="0" borderId="0" xfId="48" applyNumberFormat="1" applyFont="1" applyAlignment="1">
      <alignment vertical="center"/>
    </xf>
    <xf numFmtId="40" fontId="5" fillId="33" borderId="25" xfId="48" applyNumberFormat="1" applyFont="1" applyFill="1" applyBorder="1" applyAlignment="1">
      <alignment vertical="center"/>
    </xf>
    <xf numFmtId="40" fontId="5" fillId="33" borderId="26" xfId="48" applyNumberFormat="1" applyFont="1" applyFill="1" applyBorder="1" applyAlignment="1">
      <alignment vertical="center"/>
    </xf>
    <xf numFmtId="9" fontId="5" fillId="0" borderId="0" xfId="42" applyFont="1" applyFill="1" applyBorder="1" applyAlignment="1">
      <alignment vertical="center"/>
    </xf>
    <xf numFmtId="0" fontId="5" fillId="0" borderId="0" xfId="0" applyFont="1" applyAlignment="1">
      <alignment horizontal="right"/>
    </xf>
    <xf numFmtId="40" fontId="5" fillId="0" borderId="0" xfId="48" applyNumberFormat="1" applyFont="1" applyAlignment="1">
      <alignment/>
    </xf>
    <xf numFmtId="0" fontId="5" fillId="33" borderId="14" xfId="0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 vertical="center"/>
    </xf>
    <xf numFmtId="40" fontId="5" fillId="0" borderId="0" xfId="0" applyNumberFormat="1" applyFont="1" applyAlignment="1">
      <alignment/>
    </xf>
    <xf numFmtId="0" fontId="5" fillId="0" borderId="27" xfId="0" applyFont="1" applyBorder="1" applyAlignment="1">
      <alignment horizontal="left"/>
    </xf>
    <xf numFmtId="0" fontId="5" fillId="0" borderId="28" xfId="0" applyFont="1" applyBorder="1" applyAlignment="1">
      <alignment/>
    </xf>
    <xf numFmtId="0" fontId="5" fillId="0" borderId="29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30" xfId="0" applyFont="1" applyBorder="1" applyAlignment="1">
      <alignment horizontal="left"/>
    </xf>
    <xf numFmtId="0" fontId="5" fillId="0" borderId="31" xfId="0" applyFont="1" applyBorder="1" applyAlignment="1">
      <alignment/>
    </xf>
    <xf numFmtId="40" fontId="5" fillId="0" borderId="31" xfId="48" applyNumberFormat="1" applyFont="1" applyBorder="1" applyAlignment="1">
      <alignment/>
    </xf>
    <xf numFmtId="0" fontId="5" fillId="0" borderId="32" xfId="0" applyFont="1" applyBorder="1" applyAlignment="1">
      <alignment horizontal="left"/>
    </xf>
    <xf numFmtId="0" fontId="5" fillId="0" borderId="33" xfId="0" applyFont="1" applyBorder="1" applyAlignment="1">
      <alignment/>
    </xf>
    <xf numFmtId="40" fontId="5" fillId="0" borderId="33" xfId="48" applyNumberFormat="1" applyFont="1" applyBorder="1" applyAlignment="1">
      <alignment/>
    </xf>
    <xf numFmtId="0" fontId="5" fillId="0" borderId="34" xfId="0" applyFont="1" applyBorder="1" applyAlignment="1">
      <alignment horizontal="left"/>
    </xf>
    <xf numFmtId="0" fontId="5" fillId="0" borderId="35" xfId="0" applyFont="1" applyBorder="1" applyAlignment="1">
      <alignment/>
    </xf>
    <xf numFmtId="40" fontId="5" fillId="0" borderId="35" xfId="48" applyNumberFormat="1" applyFont="1" applyBorder="1" applyAlignment="1">
      <alignment/>
    </xf>
    <xf numFmtId="0" fontId="5" fillId="0" borderId="18" xfId="0" applyFont="1" applyBorder="1" applyAlignment="1">
      <alignment horizontal="left"/>
    </xf>
    <xf numFmtId="0" fontId="5" fillId="0" borderId="36" xfId="0" applyFont="1" applyBorder="1" applyAlignment="1">
      <alignment/>
    </xf>
    <xf numFmtId="40" fontId="5" fillId="0" borderId="36" xfId="48" applyNumberFormat="1" applyFont="1" applyBorder="1" applyAlignment="1">
      <alignment/>
    </xf>
    <xf numFmtId="9" fontId="5" fillId="33" borderId="37" xfId="42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176" fontId="4" fillId="0" borderId="14" xfId="48" applyNumberFormat="1" applyFont="1" applyFill="1" applyBorder="1" applyAlignment="1">
      <alignment vertical="center"/>
    </xf>
    <xf numFmtId="176" fontId="4" fillId="0" borderId="10" xfId="48" applyNumberFormat="1" applyFont="1" applyFill="1" applyBorder="1" applyAlignment="1">
      <alignment vertical="center"/>
    </xf>
    <xf numFmtId="176" fontId="4" fillId="0" borderId="15" xfId="48" applyNumberFormat="1" applyFont="1" applyFill="1" applyBorder="1" applyAlignment="1">
      <alignment vertical="center"/>
    </xf>
    <xf numFmtId="40" fontId="4" fillId="0" borderId="0" xfId="0" applyNumberFormat="1" applyFont="1" applyFill="1" applyAlignment="1">
      <alignment vertical="center"/>
    </xf>
    <xf numFmtId="9" fontId="4" fillId="0" borderId="16" xfId="42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176" fontId="4" fillId="0" borderId="19" xfId="48" applyNumberFormat="1" applyFont="1" applyFill="1" applyBorder="1" applyAlignment="1">
      <alignment vertical="center"/>
    </xf>
    <xf numFmtId="176" fontId="4" fillId="0" borderId="18" xfId="48" applyNumberFormat="1" applyFont="1" applyFill="1" applyBorder="1" applyAlignment="1">
      <alignment vertical="center"/>
    </xf>
    <xf numFmtId="176" fontId="4" fillId="0" borderId="20" xfId="48" applyNumberFormat="1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9" fontId="4" fillId="0" borderId="21" xfId="42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176" fontId="4" fillId="0" borderId="11" xfId="48" applyNumberFormat="1" applyFont="1" applyFill="1" applyBorder="1" applyAlignment="1">
      <alignment vertical="center"/>
    </xf>
    <xf numFmtId="176" fontId="4" fillId="0" borderId="23" xfId="48" applyNumberFormat="1" applyFont="1" applyFill="1" applyBorder="1" applyAlignment="1">
      <alignment vertical="center"/>
    </xf>
    <xf numFmtId="176" fontId="4" fillId="0" borderId="12" xfId="48" applyNumberFormat="1" applyFont="1" applyFill="1" applyBorder="1" applyAlignment="1">
      <alignment vertical="center"/>
    </xf>
    <xf numFmtId="9" fontId="4" fillId="0" borderId="24" xfId="42" applyFont="1" applyFill="1" applyBorder="1" applyAlignment="1">
      <alignment horizontal="center" vertical="center"/>
    </xf>
    <xf numFmtId="176" fontId="4" fillId="0" borderId="0" xfId="48" applyNumberFormat="1" applyFont="1" applyFill="1" applyAlignment="1">
      <alignment horizontal="right" vertical="center"/>
    </xf>
    <xf numFmtId="176" fontId="4" fillId="0" borderId="0" xfId="48" applyNumberFormat="1" applyFont="1" applyFill="1" applyAlignment="1">
      <alignment vertical="center"/>
    </xf>
    <xf numFmtId="40" fontId="4" fillId="0" borderId="0" xfId="48" applyNumberFormat="1" applyFont="1" applyFill="1" applyAlignment="1">
      <alignment vertical="center"/>
    </xf>
    <xf numFmtId="176" fontId="4" fillId="0" borderId="25" xfId="48" applyNumberFormat="1" applyFont="1" applyFill="1" applyBorder="1" applyAlignment="1">
      <alignment vertical="center"/>
    </xf>
    <xf numFmtId="176" fontId="4" fillId="0" borderId="38" xfId="48" applyNumberFormat="1" applyFont="1" applyFill="1" applyBorder="1" applyAlignment="1">
      <alignment vertical="center"/>
    </xf>
    <xf numFmtId="176" fontId="4" fillId="0" borderId="26" xfId="48" applyNumberFormat="1" applyFont="1" applyFill="1" applyBorder="1" applyAlignment="1">
      <alignment vertical="center"/>
    </xf>
    <xf numFmtId="9" fontId="4" fillId="0" borderId="37" xfId="42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40" fontId="5" fillId="0" borderId="10" xfId="48" applyNumberFormat="1" applyFont="1" applyBorder="1" applyAlignment="1">
      <alignment vertical="center"/>
    </xf>
    <xf numFmtId="40" fontId="5" fillId="0" borderId="18" xfId="48" applyNumberFormat="1" applyFont="1" applyBorder="1" applyAlignment="1">
      <alignment vertical="center"/>
    </xf>
    <xf numFmtId="40" fontId="5" fillId="0" borderId="23" xfId="48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5" fillId="33" borderId="10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39" xfId="0" applyFont="1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4" fillId="0" borderId="40" xfId="0" applyFont="1" applyFill="1" applyBorder="1" applyAlignment="1">
      <alignment horizontal="center" vertical="center"/>
    </xf>
    <xf numFmtId="0" fontId="4" fillId="0" borderId="41" xfId="0" applyFont="1" applyFill="1" applyBorder="1" applyAlignment="1">
      <alignment horizontal="center" vertical="center"/>
    </xf>
    <xf numFmtId="0" fontId="4" fillId="0" borderId="42" xfId="0" applyFont="1" applyFill="1" applyBorder="1" applyAlignment="1">
      <alignment horizontal="center" vertical="center"/>
    </xf>
    <xf numFmtId="0" fontId="5" fillId="33" borderId="43" xfId="0" applyFont="1" applyFill="1" applyBorder="1" applyAlignment="1">
      <alignment horizontal="center" vertical="center" wrapText="1"/>
    </xf>
    <xf numFmtId="0" fontId="0" fillId="33" borderId="44" xfId="0" applyFill="1" applyBorder="1" applyAlignment="1">
      <alignment/>
    </xf>
    <xf numFmtId="0" fontId="5" fillId="33" borderId="40" xfId="0" applyFont="1" applyFill="1" applyBorder="1" applyAlignment="1">
      <alignment horizontal="center" vertical="center"/>
    </xf>
    <xf numFmtId="0" fontId="5" fillId="33" borderId="42" xfId="0" applyFont="1" applyFill="1" applyBorder="1" applyAlignment="1">
      <alignment horizontal="center" vertical="center"/>
    </xf>
    <xf numFmtId="0" fontId="5" fillId="33" borderId="45" xfId="0" applyFont="1" applyFill="1" applyBorder="1" applyAlignment="1">
      <alignment horizontal="center" vertical="center"/>
    </xf>
    <xf numFmtId="0" fontId="5" fillId="33" borderId="46" xfId="0" applyFont="1" applyFill="1" applyBorder="1" applyAlignment="1">
      <alignment horizontal="center" vertical="center"/>
    </xf>
    <xf numFmtId="0" fontId="5" fillId="33" borderId="47" xfId="0" applyFont="1" applyFill="1" applyBorder="1" applyAlignment="1">
      <alignment horizontal="center" vertical="center"/>
    </xf>
    <xf numFmtId="0" fontId="5" fillId="33" borderId="39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K57"/>
  <sheetViews>
    <sheetView tabSelected="1" zoomScale="75" zoomScaleNormal="75" zoomScalePageLayoutView="0" workbookViewId="0" topLeftCell="A1">
      <selection activeCell="B3" sqref="B3:C3"/>
    </sheetView>
  </sheetViews>
  <sheetFormatPr defaultColWidth="9.00390625" defaultRowHeight="13.5"/>
  <cols>
    <col min="1" max="2" width="5.625" style="51" customWidth="1"/>
    <col min="3" max="3" width="12.625" style="51" customWidth="1"/>
    <col min="4" max="6" width="15.625" style="51" customWidth="1"/>
    <col min="7" max="7" width="5.625" style="51" customWidth="1"/>
    <col min="8" max="8" width="10.625" style="51" customWidth="1"/>
    <col min="9" max="9" width="5.625" style="51" customWidth="1"/>
    <col min="10" max="10" width="10.625" style="51" customWidth="1"/>
    <col min="11" max="14" width="5.625" style="51" customWidth="1"/>
    <col min="15" max="16384" width="9.00390625" style="51" customWidth="1"/>
  </cols>
  <sheetData>
    <row r="1" spans="2:10" ht="19.5" customHeight="1">
      <c r="B1" s="94" t="s">
        <v>78</v>
      </c>
      <c r="C1" s="94"/>
      <c r="D1" s="94"/>
      <c r="E1" s="95"/>
      <c r="J1" s="51" t="s">
        <v>90</v>
      </c>
    </row>
    <row r="2" spans="2:6" ht="19.5" customHeight="1" thickBot="1">
      <c r="B2" s="96"/>
      <c r="C2" s="96"/>
      <c r="D2" s="96"/>
      <c r="E2" s="97"/>
      <c r="F2" s="52" t="s">
        <v>66</v>
      </c>
    </row>
    <row r="3" spans="2:11" ht="19.5" customHeight="1" thickBot="1">
      <c r="B3" s="100" t="s">
        <v>58</v>
      </c>
      <c r="C3" s="101"/>
      <c r="D3" s="55" t="s">
        <v>64</v>
      </c>
      <c r="E3" s="55" t="s">
        <v>65</v>
      </c>
      <c r="F3" s="56" t="s">
        <v>67</v>
      </c>
      <c r="G3" s="57"/>
      <c r="H3" s="58" t="s">
        <v>76</v>
      </c>
      <c r="I3" s="57"/>
      <c r="J3" s="58" t="s">
        <v>77</v>
      </c>
      <c r="K3" s="54"/>
    </row>
    <row r="4" spans="2:10" ht="19.5" customHeight="1">
      <c r="B4" s="59">
        <v>1</v>
      </c>
      <c r="C4" s="60" t="s">
        <v>0</v>
      </c>
      <c r="D4" s="61">
        <f>+'森林率Ｂ集計 メモ'!D5</f>
        <v>5542533.029999999</v>
      </c>
      <c r="E4" s="62">
        <f>+'人工林率Ｂ集計'!D5</f>
        <v>1494391.63</v>
      </c>
      <c r="F4" s="63">
        <f>+'森林率Ｂ集計 メモ'!F5*100</f>
        <v>7842086</v>
      </c>
      <c r="G4" s="64"/>
      <c r="H4" s="65">
        <f>+D4/F4</f>
        <v>0.7067676929327221</v>
      </c>
      <c r="I4" s="66"/>
      <c r="J4" s="65">
        <f>+E4/D4</f>
        <v>0.26962250326905135</v>
      </c>
    </row>
    <row r="5" spans="2:10" ht="19.5" customHeight="1">
      <c r="B5" s="67">
        <v>2</v>
      </c>
      <c r="C5" s="68" t="s">
        <v>1</v>
      </c>
      <c r="D5" s="69">
        <f>+'森林率Ｂ集計 メモ'!D6</f>
        <v>634784.5</v>
      </c>
      <c r="E5" s="70">
        <f>+'人工林率Ｂ集計'!D6</f>
        <v>272661.62</v>
      </c>
      <c r="F5" s="71">
        <f>+'森林率Ｂ集計 メモ'!F6*100</f>
        <v>960793.9999999999</v>
      </c>
      <c r="G5" s="72"/>
      <c r="H5" s="73">
        <f aca="true" t="shared" si="0" ref="H5:H50">+D5/F5</f>
        <v>0.6606874106207992</v>
      </c>
      <c r="I5" s="66"/>
      <c r="J5" s="73">
        <f aca="true" t="shared" si="1" ref="J5:J50">+E5/D5</f>
        <v>0.42953414899072045</v>
      </c>
    </row>
    <row r="6" spans="2:10" ht="19.5" customHeight="1">
      <c r="B6" s="67">
        <v>3</v>
      </c>
      <c r="C6" s="68" t="s">
        <v>2</v>
      </c>
      <c r="D6" s="69">
        <f>+'森林率Ｂ集計 メモ'!D7</f>
        <v>1172462.59</v>
      </c>
      <c r="E6" s="70">
        <f>+'人工林率Ｂ集計'!D7</f>
        <v>495222.67</v>
      </c>
      <c r="F6" s="71">
        <f>+'森林率Ｂ集計 メモ'!F7*100</f>
        <v>1527889</v>
      </c>
      <c r="G6" s="72"/>
      <c r="H6" s="73">
        <f t="shared" si="0"/>
        <v>0.7673741940677629</v>
      </c>
      <c r="I6" s="66"/>
      <c r="J6" s="73">
        <f t="shared" si="1"/>
        <v>0.422378227010211</v>
      </c>
    </row>
    <row r="7" spans="2:10" ht="19.5" customHeight="1">
      <c r="B7" s="67">
        <v>4</v>
      </c>
      <c r="C7" s="68" t="s">
        <v>3</v>
      </c>
      <c r="D7" s="69">
        <f>+'森林率Ｂ集計 メモ'!D8</f>
        <v>417923.76999999996</v>
      </c>
      <c r="E7" s="70">
        <f>+'人工林率Ｂ集計'!D8</f>
        <v>199676.86</v>
      </c>
      <c r="F7" s="71">
        <f>+'森林率Ｂ集計 メモ'!F8*100</f>
        <v>728577</v>
      </c>
      <c r="G7" s="72"/>
      <c r="H7" s="73">
        <f t="shared" si="0"/>
        <v>0.5736164743053925</v>
      </c>
      <c r="I7" s="66"/>
      <c r="J7" s="73">
        <f t="shared" si="1"/>
        <v>0.4777829698463909</v>
      </c>
    </row>
    <row r="8" spans="2:10" ht="19.5" customHeight="1">
      <c r="B8" s="67">
        <v>5</v>
      </c>
      <c r="C8" s="68" t="s">
        <v>4</v>
      </c>
      <c r="D8" s="69">
        <f>+'森林率Ｂ集計 メモ'!D9</f>
        <v>839535.8499999999</v>
      </c>
      <c r="E8" s="70">
        <f>+'人工林率Ｂ集計'!D9</f>
        <v>411620.94000000006</v>
      </c>
      <c r="F8" s="71">
        <f>+'森林率Ｂ集計 メモ'!F9*100</f>
        <v>1161187</v>
      </c>
      <c r="G8" s="72"/>
      <c r="H8" s="73">
        <f t="shared" si="0"/>
        <v>0.7229979753476399</v>
      </c>
      <c r="I8" s="66"/>
      <c r="J8" s="73">
        <f t="shared" si="1"/>
        <v>0.49029584621073674</v>
      </c>
    </row>
    <row r="9" spans="2:10" ht="19.5" customHeight="1">
      <c r="B9" s="67">
        <v>6</v>
      </c>
      <c r="C9" s="68" t="s">
        <v>5</v>
      </c>
      <c r="D9" s="69">
        <f>+'森林率Ｂ集計 メモ'!D10</f>
        <v>668592.9199999999</v>
      </c>
      <c r="E9" s="70">
        <f>+'人工林率Ｂ集計'!D10</f>
        <v>185727.02000000002</v>
      </c>
      <c r="F9" s="71">
        <f>+'森林率Ｂ集計 メモ'!F10*100</f>
        <v>932345.9999999999</v>
      </c>
      <c r="G9" s="72"/>
      <c r="H9" s="73">
        <f t="shared" si="0"/>
        <v>0.7171081551269594</v>
      </c>
      <c r="I9" s="66"/>
      <c r="J9" s="73">
        <f t="shared" si="1"/>
        <v>0.27778789521133435</v>
      </c>
    </row>
    <row r="10" spans="2:10" ht="19.5" customHeight="1">
      <c r="B10" s="67">
        <v>7</v>
      </c>
      <c r="C10" s="68" t="s">
        <v>6</v>
      </c>
      <c r="D10" s="69">
        <f>+'森林率Ｂ集計 メモ'!D11</f>
        <v>975456.33</v>
      </c>
      <c r="E10" s="70">
        <f>+'人工林率Ｂ集計'!D11</f>
        <v>342625.23</v>
      </c>
      <c r="F10" s="71">
        <f>+'森林率Ｂ集計 メモ'!F11*100</f>
        <v>1378276</v>
      </c>
      <c r="G10" s="72"/>
      <c r="H10" s="73">
        <f t="shared" si="0"/>
        <v>0.7077365709045212</v>
      </c>
      <c r="I10" s="66"/>
      <c r="J10" s="73">
        <f t="shared" si="1"/>
        <v>0.35124609832610343</v>
      </c>
    </row>
    <row r="11" spans="2:10" ht="19.5" customHeight="1">
      <c r="B11" s="67">
        <v>8</v>
      </c>
      <c r="C11" s="68" t="s">
        <v>7</v>
      </c>
      <c r="D11" s="69">
        <f>+'森林率Ｂ集計 メモ'!D12</f>
        <v>187508.24</v>
      </c>
      <c r="E11" s="70">
        <f>+'人工林率Ｂ集計'!D12</f>
        <v>111690.99</v>
      </c>
      <c r="F11" s="71">
        <f>+'森林率Ｂ集計 メモ'!F12*100</f>
        <v>609572</v>
      </c>
      <c r="G11" s="72"/>
      <c r="H11" s="73">
        <f t="shared" si="0"/>
        <v>0.3076063861200974</v>
      </c>
      <c r="I11" s="66"/>
      <c r="J11" s="73">
        <f t="shared" si="1"/>
        <v>0.5956591027679637</v>
      </c>
    </row>
    <row r="12" spans="2:10" ht="19.5" customHeight="1">
      <c r="B12" s="67">
        <v>9</v>
      </c>
      <c r="C12" s="68" t="s">
        <v>8</v>
      </c>
      <c r="D12" s="69">
        <f>+'森林率Ｂ集計 メモ'!D13</f>
        <v>350113.62</v>
      </c>
      <c r="E12" s="70">
        <f>+'人工林率Ｂ集計'!D13</f>
        <v>156282.41</v>
      </c>
      <c r="F12" s="71">
        <f>+'森林率Ｂ集計 メモ'!F13*100</f>
        <v>640828</v>
      </c>
      <c r="G12" s="72"/>
      <c r="H12" s="73">
        <f t="shared" si="0"/>
        <v>0.5463456965051464</v>
      </c>
      <c r="I12" s="66"/>
      <c r="J12" s="73">
        <f t="shared" si="1"/>
        <v>0.44637626493936455</v>
      </c>
    </row>
    <row r="13" spans="2:10" ht="19.5" customHeight="1">
      <c r="B13" s="67">
        <v>10</v>
      </c>
      <c r="C13" s="68" t="s">
        <v>9</v>
      </c>
      <c r="D13" s="69">
        <f>+'森林率Ｂ集計 メモ'!D14</f>
        <v>424170.79000000004</v>
      </c>
      <c r="E13" s="70">
        <f>+'人工林率Ｂ集計'!D14</f>
        <v>178178.74</v>
      </c>
      <c r="F13" s="71">
        <f>+'森林率Ｂ集計 メモ'!F14*100</f>
        <v>636233</v>
      </c>
      <c r="G13" s="72"/>
      <c r="H13" s="73">
        <f t="shared" si="0"/>
        <v>0.666690960701504</v>
      </c>
      <c r="I13" s="66"/>
      <c r="J13" s="73">
        <f t="shared" si="1"/>
        <v>0.42006367293702607</v>
      </c>
    </row>
    <row r="14" spans="2:10" ht="19.5" customHeight="1">
      <c r="B14" s="67">
        <v>11</v>
      </c>
      <c r="C14" s="68" t="s">
        <v>10</v>
      </c>
      <c r="D14" s="69">
        <f>+'森林率Ｂ集計 メモ'!D15</f>
        <v>121260.76999999999</v>
      </c>
      <c r="E14" s="70">
        <f>+'人工林率Ｂ集計'!D15</f>
        <v>59859.95</v>
      </c>
      <c r="F14" s="71">
        <f>+'森林率Ｂ集計 メモ'!F15*100</f>
        <v>379808</v>
      </c>
      <c r="G14" s="72"/>
      <c r="H14" s="73">
        <f t="shared" si="0"/>
        <v>0.319268604136827</v>
      </c>
      <c r="I14" s="66"/>
      <c r="J14" s="73">
        <f t="shared" si="1"/>
        <v>0.4936464612586577</v>
      </c>
    </row>
    <row r="15" spans="2:10" ht="19.5" customHeight="1">
      <c r="B15" s="67">
        <v>12</v>
      </c>
      <c r="C15" s="68" t="s">
        <v>11</v>
      </c>
      <c r="D15" s="69">
        <f>+'森林率Ｂ集計 メモ'!D16</f>
        <v>159465.4</v>
      </c>
      <c r="E15" s="70">
        <f>+'人工林率Ｂ集計'!D16</f>
        <v>61486.67</v>
      </c>
      <c r="F15" s="71">
        <f>+'森林率Ｂ集計 メモ'!F16*100</f>
        <v>515660.99999999994</v>
      </c>
      <c r="G15" s="72"/>
      <c r="H15" s="73">
        <f t="shared" si="0"/>
        <v>0.3092446394045701</v>
      </c>
      <c r="I15" s="66"/>
      <c r="J15" s="73">
        <f t="shared" si="1"/>
        <v>0.38558000669737763</v>
      </c>
    </row>
    <row r="16" spans="2:10" ht="19.5" customHeight="1">
      <c r="B16" s="67">
        <v>13</v>
      </c>
      <c r="C16" s="68" t="s">
        <v>12</v>
      </c>
      <c r="D16" s="69">
        <f>+'森林率Ｂ集計 メモ'!D17</f>
        <v>79381.62</v>
      </c>
      <c r="E16" s="70">
        <f>+'人工林率Ｂ集計'!D17</f>
        <v>35183.32</v>
      </c>
      <c r="F16" s="71">
        <f>+'森林率Ｂ集計 メモ'!F17*100</f>
        <v>218867</v>
      </c>
      <c r="G16" s="72"/>
      <c r="H16" s="73">
        <f t="shared" si="0"/>
        <v>0.36269341654977677</v>
      </c>
      <c r="I16" s="66"/>
      <c r="J16" s="73">
        <f t="shared" si="1"/>
        <v>0.4432174601626926</v>
      </c>
    </row>
    <row r="17" spans="2:10" ht="19.5" customHeight="1">
      <c r="B17" s="67">
        <v>14</v>
      </c>
      <c r="C17" s="68" t="s">
        <v>13</v>
      </c>
      <c r="D17" s="69">
        <f>+'森林率Ｂ集計 メモ'!D18</f>
        <v>94915.34</v>
      </c>
      <c r="E17" s="70">
        <f>+'人工林率Ｂ集計'!D18</f>
        <v>36318.19</v>
      </c>
      <c r="F17" s="71">
        <f>+'森林率Ｂ集計 メモ'!F18*100</f>
        <v>241586</v>
      </c>
      <c r="G17" s="72"/>
      <c r="H17" s="73">
        <f t="shared" si="0"/>
        <v>0.3928842730952952</v>
      </c>
      <c r="I17" s="66"/>
      <c r="J17" s="73">
        <f t="shared" si="1"/>
        <v>0.38263772747376773</v>
      </c>
    </row>
    <row r="18" spans="2:10" ht="19.5" customHeight="1">
      <c r="B18" s="67">
        <v>15</v>
      </c>
      <c r="C18" s="68" t="s">
        <v>14</v>
      </c>
      <c r="D18" s="69">
        <f>+'森林率Ｂ集計 メモ'!D19</f>
        <v>856935.3200000001</v>
      </c>
      <c r="E18" s="70">
        <f>+'人工林率Ｂ集計'!D19</f>
        <v>163176.78</v>
      </c>
      <c r="F18" s="71">
        <f>+'森林率Ｂ集計 メモ'!F19*100</f>
        <v>1258383</v>
      </c>
      <c r="G18" s="72"/>
      <c r="H18" s="73">
        <f t="shared" si="0"/>
        <v>0.6809813228563959</v>
      </c>
      <c r="I18" s="66"/>
      <c r="J18" s="73">
        <f t="shared" si="1"/>
        <v>0.19041901552149815</v>
      </c>
    </row>
    <row r="19" spans="2:10" ht="19.5" customHeight="1">
      <c r="B19" s="67">
        <v>16</v>
      </c>
      <c r="C19" s="68" t="s">
        <v>15</v>
      </c>
      <c r="D19" s="69">
        <f>+'森林率Ｂ集計 メモ'!D20</f>
        <v>283981.52</v>
      </c>
      <c r="E19" s="70">
        <f>+'人工林率Ｂ集計'!D20</f>
        <v>53490.6</v>
      </c>
      <c r="F19" s="71">
        <f>+'森林率Ｂ集計 メモ'!F20*100</f>
        <v>424760.99999999994</v>
      </c>
      <c r="G19" s="72"/>
      <c r="H19" s="73">
        <f t="shared" si="0"/>
        <v>0.6685677828237527</v>
      </c>
      <c r="I19" s="66"/>
      <c r="J19" s="73">
        <f t="shared" si="1"/>
        <v>0.18835943972692307</v>
      </c>
    </row>
    <row r="20" spans="2:10" ht="19.5" customHeight="1">
      <c r="B20" s="67">
        <v>17</v>
      </c>
      <c r="C20" s="68" t="s">
        <v>16</v>
      </c>
      <c r="D20" s="69">
        <f>+'森林率Ｂ集計 メモ'!D21</f>
        <v>286412.62</v>
      </c>
      <c r="E20" s="70">
        <f>+'人工林率Ｂ集計'!D21</f>
        <v>101878.90999999999</v>
      </c>
      <c r="F20" s="71">
        <f>+'森林率Ｂ集計 メモ'!F21*100</f>
        <v>418567</v>
      </c>
      <c r="G20" s="72"/>
      <c r="H20" s="73">
        <f t="shared" si="0"/>
        <v>0.6842694717930463</v>
      </c>
      <c r="I20" s="66"/>
      <c r="J20" s="73">
        <f t="shared" si="1"/>
        <v>0.35570677716645305</v>
      </c>
    </row>
    <row r="21" spans="2:10" ht="19.5" customHeight="1">
      <c r="B21" s="67">
        <v>18</v>
      </c>
      <c r="C21" s="68" t="s">
        <v>17</v>
      </c>
      <c r="D21" s="69">
        <f>+'森林率Ｂ集計 メモ'!D22</f>
        <v>312312.55000000005</v>
      </c>
      <c r="E21" s="70">
        <f>+'人工林率Ｂ集計'!D22</f>
        <v>125361.28</v>
      </c>
      <c r="F21" s="71">
        <f>+'森林率Ｂ集計 メモ'!F22*100</f>
        <v>418988</v>
      </c>
      <c r="G21" s="72"/>
      <c r="H21" s="73">
        <f t="shared" si="0"/>
        <v>0.7453973622156245</v>
      </c>
      <c r="I21" s="66"/>
      <c r="J21" s="73">
        <f t="shared" si="1"/>
        <v>0.4013968698984398</v>
      </c>
    </row>
    <row r="22" spans="2:10" ht="19.5" customHeight="1">
      <c r="B22" s="67">
        <v>19</v>
      </c>
      <c r="C22" s="68" t="s">
        <v>18</v>
      </c>
      <c r="D22" s="69">
        <f>+'森林率Ｂ集計 メモ'!D23</f>
        <v>347689.27999999997</v>
      </c>
      <c r="E22" s="70">
        <f>+'人工林率Ｂ集計'!D23</f>
        <v>153483.97</v>
      </c>
      <c r="F22" s="71">
        <f>+'森林率Ｂ集計 メモ'!F23*100</f>
        <v>446537</v>
      </c>
      <c r="G22" s="72"/>
      <c r="H22" s="73">
        <f t="shared" si="0"/>
        <v>0.7786348723622006</v>
      </c>
      <c r="I22" s="66"/>
      <c r="J22" s="73">
        <f t="shared" si="1"/>
        <v>0.44144004094690525</v>
      </c>
    </row>
    <row r="23" spans="2:10" ht="19.5" customHeight="1">
      <c r="B23" s="67">
        <v>20</v>
      </c>
      <c r="C23" s="68" t="s">
        <v>19</v>
      </c>
      <c r="D23" s="69">
        <f>+'森林率Ｂ集計 メモ'!D24</f>
        <v>1069672.6099999999</v>
      </c>
      <c r="E23" s="70">
        <f>+'人工林率Ｂ集計'!D24</f>
        <v>445477.04</v>
      </c>
      <c r="F23" s="71">
        <f>+'森林率Ｂ集計 メモ'!F24*100</f>
        <v>1356223</v>
      </c>
      <c r="G23" s="72"/>
      <c r="H23" s="73">
        <f t="shared" si="0"/>
        <v>0.7887144002129443</v>
      </c>
      <c r="I23" s="66"/>
      <c r="J23" s="73">
        <f t="shared" si="1"/>
        <v>0.4164611076654567</v>
      </c>
    </row>
    <row r="24" spans="2:10" ht="19.5" customHeight="1">
      <c r="B24" s="67">
        <v>21</v>
      </c>
      <c r="C24" s="68" t="s">
        <v>20</v>
      </c>
      <c r="D24" s="69">
        <f>+'森林率Ｂ集計 メモ'!D25</f>
        <v>861636.49</v>
      </c>
      <c r="E24" s="70">
        <f>+'人工林率Ｂ集計'!D25</f>
        <v>384870.14</v>
      </c>
      <c r="F24" s="71">
        <f>+'森林率Ｂ集計 メモ'!F25*100</f>
        <v>1062117</v>
      </c>
      <c r="G24" s="72"/>
      <c r="H24" s="73">
        <f t="shared" si="0"/>
        <v>0.8112444203416385</v>
      </c>
      <c r="I24" s="66"/>
      <c r="J24" s="73">
        <f t="shared" si="1"/>
        <v>0.4466734457822231</v>
      </c>
    </row>
    <row r="25" spans="2:10" ht="19.5" customHeight="1">
      <c r="B25" s="67">
        <v>22</v>
      </c>
      <c r="C25" s="68" t="s">
        <v>21</v>
      </c>
      <c r="D25" s="69">
        <f>+'森林率Ｂ集計 メモ'!D26</f>
        <v>501007.27999999997</v>
      </c>
      <c r="E25" s="70">
        <f>+'人工林率Ｂ集計'!D26</f>
        <v>282777.5</v>
      </c>
      <c r="F25" s="71">
        <f>+'森林率Ｂ集計 メモ'!F26*100</f>
        <v>778050</v>
      </c>
      <c r="G25" s="72"/>
      <c r="H25" s="73">
        <f t="shared" si="0"/>
        <v>0.6439268427478954</v>
      </c>
      <c r="I25" s="66"/>
      <c r="J25" s="73">
        <f t="shared" si="1"/>
        <v>0.564417946182339</v>
      </c>
    </row>
    <row r="26" spans="2:10" ht="19.5" customHeight="1">
      <c r="B26" s="67">
        <v>23</v>
      </c>
      <c r="C26" s="68" t="s">
        <v>22</v>
      </c>
      <c r="D26" s="69">
        <f>+'森林率Ｂ集計 メモ'!D27</f>
        <v>219034.88999999998</v>
      </c>
      <c r="E26" s="70">
        <f>+'人工林率Ｂ集計'!D27</f>
        <v>141184.98</v>
      </c>
      <c r="F26" s="71">
        <f>+'森林率Ｂ集計 メモ'!F27*100</f>
        <v>516512</v>
      </c>
      <c r="G26" s="72"/>
      <c r="H26" s="73">
        <f t="shared" si="0"/>
        <v>0.42406544281643016</v>
      </c>
      <c r="I26" s="66"/>
      <c r="J26" s="73">
        <f t="shared" si="1"/>
        <v>0.6445775830508099</v>
      </c>
    </row>
    <row r="27" spans="2:10" ht="19.5" customHeight="1">
      <c r="B27" s="67">
        <v>24</v>
      </c>
      <c r="C27" s="68" t="s">
        <v>23</v>
      </c>
      <c r="D27" s="69">
        <f>+'森林率Ｂ集計 メモ'!D28</f>
        <v>372599.77</v>
      </c>
      <c r="E27" s="70">
        <f>+'人工林率Ｂ集計'!D28</f>
        <v>230317.53000000003</v>
      </c>
      <c r="F27" s="71">
        <f>+'森林率Ｂ集計 メモ'!F28*100</f>
        <v>577731</v>
      </c>
      <c r="G27" s="72"/>
      <c r="H27" s="73">
        <f t="shared" si="0"/>
        <v>0.6449364323534655</v>
      </c>
      <c r="I27" s="66"/>
      <c r="J27" s="73">
        <f t="shared" si="1"/>
        <v>0.6181365329345212</v>
      </c>
    </row>
    <row r="28" spans="2:10" ht="19.5" customHeight="1">
      <c r="B28" s="67">
        <v>25</v>
      </c>
      <c r="C28" s="68" t="s">
        <v>24</v>
      </c>
      <c r="D28" s="69">
        <f>+'森林率Ｂ集計 メモ'!D29</f>
        <v>204250.02000000002</v>
      </c>
      <c r="E28" s="70">
        <f>+'人工林率Ｂ集計'!D29</f>
        <v>84979.58</v>
      </c>
      <c r="F28" s="71">
        <f>+'森林率Ｂ集計 メモ'!F29*100</f>
        <v>401736</v>
      </c>
      <c r="G28" s="72"/>
      <c r="H28" s="73">
        <f t="shared" si="0"/>
        <v>0.5084185136507557</v>
      </c>
      <c r="I28" s="66"/>
      <c r="J28" s="73">
        <f t="shared" si="1"/>
        <v>0.4160566544864965</v>
      </c>
    </row>
    <row r="29" spans="2:10" ht="19.5" customHeight="1">
      <c r="B29" s="67">
        <v>26</v>
      </c>
      <c r="C29" s="68" t="s">
        <v>25</v>
      </c>
      <c r="D29" s="69">
        <f>+'森林率Ｂ集計 メモ'!D30</f>
        <v>342603.86000000004</v>
      </c>
      <c r="E29" s="70">
        <f>+'人工林率Ｂ集計'!D30</f>
        <v>131478.79</v>
      </c>
      <c r="F29" s="71">
        <f>+'森林率Ｂ集計 メモ'!F30*100</f>
        <v>461321</v>
      </c>
      <c r="G29" s="72"/>
      <c r="H29" s="73">
        <f t="shared" si="0"/>
        <v>0.7426582791591972</v>
      </c>
      <c r="I29" s="66"/>
      <c r="J29" s="73">
        <f t="shared" si="1"/>
        <v>0.3837633061110286</v>
      </c>
    </row>
    <row r="30" spans="2:10" ht="19.5" customHeight="1">
      <c r="B30" s="67">
        <v>27</v>
      </c>
      <c r="C30" s="68" t="s">
        <v>26</v>
      </c>
      <c r="D30" s="69">
        <f>+'森林率Ｂ集計 メモ'!D31</f>
        <v>57969.19</v>
      </c>
      <c r="E30" s="70">
        <f>+'人工林率Ｂ集計'!D31</f>
        <v>28328.34</v>
      </c>
      <c r="F30" s="71">
        <f>+'森林率Ｂ集計 メモ'!F31*100</f>
        <v>189928</v>
      </c>
      <c r="G30" s="72"/>
      <c r="H30" s="73">
        <f t="shared" si="0"/>
        <v>0.3052166610505034</v>
      </c>
      <c r="I30" s="66"/>
      <c r="J30" s="73">
        <f t="shared" si="1"/>
        <v>0.4886792449575369</v>
      </c>
    </row>
    <row r="31" spans="2:10" ht="19.5" customHeight="1">
      <c r="B31" s="67">
        <v>28</v>
      </c>
      <c r="C31" s="68" t="s">
        <v>27</v>
      </c>
      <c r="D31" s="69">
        <f>+'森林率Ｂ集計 メモ'!D32</f>
        <v>560663.7999999999</v>
      </c>
      <c r="E31" s="70">
        <f>+'人工林率Ｂ集計'!D32</f>
        <v>240329.17</v>
      </c>
      <c r="F31" s="71">
        <f>+'森林率Ｂ集計 メモ'!F32*100</f>
        <v>839616</v>
      </c>
      <c r="G31" s="72"/>
      <c r="H31" s="73">
        <f t="shared" si="0"/>
        <v>0.6677621674670324</v>
      </c>
      <c r="I31" s="66"/>
      <c r="J31" s="73">
        <f t="shared" si="1"/>
        <v>0.4286511274671203</v>
      </c>
    </row>
    <row r="32" spans="2:10" ht="19.5" customHeight="1">
      <c r="B32" s="67">
        <v>29</v>
      </c>
      <c r="C32" s="68" t="s">
        <v>28</v>
      </c>
      <c r="D32" s="69">
        <f>+'森林率Ｂ集計 メモ'!D33</f>
        <v>284791.02999999997</v>
      </c>
      <c r="E32" s="70">
        <f>+'人工林率Ｂ集計'!D33</f>
        <v>172548.66</v>
      </c>
      <c r="F32" s="71">
        <f>+'森林率Ｂ集計 メモ'!F33*100</f>
        <v>369109</v>
      </c>
      <c r="G32" s="72"/>
      <c r="H32" s="73">
        <f t="shared" si="0"/>
        <v>0.7715634947942206</v>
      </c>
      <c r="I32" s="66"/>
      <c r="J32" s="73">
        <f t="shared" si="1"/>
        <v>0.6058781415973671</v>
      </c>
    </row>
    <row r="33" spans="2:10" ht="19.5" customHeight="1">
      <c r="B33" s="67">
        <v>30</v>
      </c>
      <c r="C33" s="68" t="s">
        <v>29</v>
      </c>
      <c r="D33" s="69">
        <f>+'森林率Ｂ集計 メモ'!D34</f>
        <v>363040.93</v>
      </c>
      <c r="E33" s="70">
        <f>+'人工林率Ｂ集計'!D34</f>
        <v>219318.31</v>
      </c>
      <c r="F33" s="71">
        <f>+'森林率Ｂ集計 メモ'!F34*100</f>
        <v>472629</v>
      </c>
      <c r="G33" s="72"/>
      <c r="H33" s="73">
        <f t="shared" si="0"/>
        <v>0.7681308806696161</v>
      </c>
      <c r="I33" s="66"/>
      <c r="J33" s="73">
        <f t="shared" si="1"/>
        <v>0.6041145553477951</v>
      </c>
    </row>
    <row r="34" spans="2:10" ht="19.5" customHeight="1">
      <c r="B34" s="67">
        <v>31</v>
      </c>
      <c r="C34" s="68" t="s">
        <v>30</v>
      </c>
      <c r="D34" s="69">
        <f>+'森林率Ｂ集計 メモ'!D35</f>
        <v>258925.66</v>
      </c>
      <c r="E34" s="70">
        <f>+'人工林率Ｂ集計'!D35</f>
        <v>140154.65</v>
      </c>
      <c r="F34" s="71">
        <f>+'森林率Ｂ集計 メモ'!F35*100</f>
        <v>350728</v>
      </c>
      <c r="G34" s="72"/>
      <c r="H34" s="73">
        <f t="shared" si="0"/>
        <v>0.7382520357656075</v>
      </c>
      <c r="I34" s="66"/>
      <c r="J34" s="73">
        <f t="shared" si="1"/>
        <v>0.5412930105112023</v>
      </c>
    </row>
    <row r="35" spans="2:10" ht="19.5" customHeight="1">
      <c r="B35" s="67">
        <v>32</v>
      </c>
      <c r="C35" s="68" t="s">
        <v>31</v>
      </c>
      <c r="D35" s="69">
        <f>+'森林率Ｂ集計 メモ'!D36</f>
        <v>525589.38</v>
      </c>
      <c r="E35" s="70">
        <f>+'人工林率Ｂ集計'!D36</f>
        <v>205819.24</v>
      </c>
      <c r="F35" s="71">
        <f>+'森林率Ｂ集計 メモ'!F36*100</f>
        <v>670796</v>
      </c>
      <c r="G35" s="72"/>
      <c r="H35" s="73">
        <f t="shared" si="0"/>
        <v>0.7835308797309465</v>
      </c>
      <c r="I35" s="66"/>
      <c r="J35" s="73">
        <f t="shared" si="1"/>
        <v>0.3915970296051263</v>
      </c>
    </row>
    <row r="36" spans="2:10" ht="19.5" customHeight="1">
      <c r="B36" s="67">
        <v>33</v>
      </c>
      <c r="C36" s="68" t="s">
        <v>32</v>
      </c>
      <c r="D36" s="69">
        <f>+'森林率Ｂ集計 メモ'!D37</f>
        <v>483808.46</v>
      </c>
      <c r="E36" s="70">
        <f>+'人工林率Ｂ集計'!D37</f>
        <v>200713.11000000002</v>
      </c>
      <c r="F36" s="71">
        <f>+'森林率Ｂ集計 メモ'!F37*100</f>
        <v>711323</v>
      </c>
      <c r="G36" s="72"/>
      <c r="H36" s="73">
        <f t="shared" si="0"/>
        <v>0.6801529825409836</v>
      </c>
      <c r="I36" s="66"/>
      <c r="J36" s="73">
        <f t="shared" si="1"/>
        <v>0.41486068680981725</v>
      </c>
    </row>
    <row r="37" spans="2:10" ht="19.5" customHeight="1">
      <c r="B37" s="67">
        <v>34</v>
      </c>
      <c r="C37" s="68" t="s">
        <v>33</v>
      </c>
      <c r="D37" s="69">
        <f>+'森林率Ｂ集計 メモ'!D38</f>
        <v>612132.5199999999</v>
      </c>
      <c r="E37" s="70">
        <f>+'人工林率Ｂ集計'!D38</f>
        <v>200881.4</v>
      </c>
      <c r="F37" s="71">
        <f>+'森林率Ｂ集計 メモ'!F38*100</f>
        <v>847970.0000000001</v>
      </c>
      <c r="G37" s="72"/>
      <c r="H37" s="73">
        <f t="shared" si="0"/>
        <v>0.7218799249973464</v>
      </c>
      <c r="I37" s="66"/>
      <c r="J37" s="73">
        <f t="shared" si="1"/>
        <v>0.3281665218505301</v>
      </c>
    </row>
    <row r="38" spans="2:10" ht="19.5" customHeight="1">
      <c r="B38" s="67">
        <v>35</v>
      </c>
      <c r="C38" s="68" t="s">
        <v>34</v>
      </c>
      <c r="D38" s="69">
        <f>+'森林率Ｂ集計 メモ'!D39</f>
        <v>437407</v>
      </c>
      <c r="E38" s="70">
        <f>+'人工林率Ｂ集計'!D39</f>
        <v>196259.77000000002</v>
      </c>
      <c r="F38" s="71">
        <f>+'森林率Ｂ集計 メモ'!F39*100</f>
        <v>611409</v>
      </c>
      <c r="G38" s="72"/>
      <c r="H38" s="73">
        <f t="shared" si="0"/>
        <v>0.7154081801216534</v>
      </c>
      <c r="I38" s="66"/>
      <c r="J38" s="73">
        <f t="shared" si="1"/>
        <v>0.4486891384911536</v>
      </c>
    </row>
    <row r="39" spans="2:10" ht="19.5" customHeight="1">
      <c r="B39" s="67">
        <v>36</v>
      </c>
      <c r="C39" s="68" t="s">
        <v>35</v>
      </c>
      <c r="D39" s="69">
        <f>+'森林率Ｂ集計 メモ'!D40</f>
        <v>313862.84</v>
      </c>
      <c r="E39" s="70">
        <f>+'人工林率Ｂ集計'!D40</f>
        <v>191309.72999999998</v>
      </c>
      <c r="F39" s="71">
        <f>+'森林率Ｂ集計 メモ'!F40*100</f>
        <v>414674</v>
      </c>
      <c r="G39" s="72"/>
      <c r="H39" s="73">
        <f t="shared" si="0"/>
        <v>0.7568905694593826</v>
      </c>
      <c r="I39" s="66"/>
      <c r="J39" s="73">
        <f t="shared" si="1"/>
        <v>0.609532909343457</v>
      </c>
    </row>
    <row r="40" spans="2:10" ht="19.5" customHeight="1">
      <c r="B40" s="67">
        <v>37</v>
      </c>
      <c r="C40" s="68" t="s">
        <v>36</v>
      </c>
      <c r="D40" s="69">
        <f>+'森林率Ｂ集計 メモ'!D41</f>
        <v>87577.35999999999</v>
      </c>
      <c r="E40" s="70">
        <f>+'人工林率Ｂ集計'!D41</f>
        <v>23103.35</v>
      </c>
      <c r="F40" s="71">
        <f>+'森林率Ｂ集計 メモ'!F41*100</f>
        <v>187655</v>
      </c>
      <c r="G40" s="72"/>
      <c r="H40" s="73">
        <f t="shared" si="0"/>
        <v>0.46669345341184615</v>
      </c>
      <c r="I40" s="66"/>
      <c r="J40" s="73">
        <f t="shared" si="1"/>
        <v>0.263805051899258</v>
      </c>
    </row>
    <row r="41" spans="2:10" ht="19.5" customHeight="1">
      <c r="B41" s="67">
        <v>38</v>
      </c>
      <c r="C41" s="68" t="s">
        <v>37</v>
      </c>
      <c r="D41" s="69">
        <f>+'森林率Ｂ集計 メモ'!D42</f>
        <v>401113.6</v>
      </c>
      <c r="E41" s="70">
        <f>+'人工林率Ｂ集計'!D42</f>
        <v>246092.65</v>
      </c>
      <c r="F41" s="71">
        <f>+'森林率Ｂ集計 メモ'!F42*100</f>
        <v>567833</v>
      </c>
      <c r="G41" s="72"/>
      <c r="H41" s="73">
        <f t="shared" si="0"/>
        <v>0.706393605162081</v>
      </c>
      <c r="I41" s="66"/>
      <c r="J41" s="73">
        <f t="shared" si="1"/>
        <v>0.6135235753661806</v>
      </c>
    </row>
    <row r="42" spans="2:10" ht="19.5" customHeight="1">
      <c r="B42" s="67">
        <v>39</v>
      </c>
      <c r="C42" s="68" t="s">
        <v>38</v>
      </c>
      <c r="D42" s="69">
        <f>+'森林率Ｂ集計 メモ'!D43</f>
        <v>596783.0700000001</v>
      </c>
      <c r="E42" s="70">
        <f>+'人工林率Ｂ集計'!D43</f>
        <v>389584.98</v>
      </c>
      <c r="F42" s="71">
        <f>+'森林率Ｂ集計 メモ'!F43*100</f>
        <v>710516</v>
      </c>
      <c r="G42" s="72"/>
      <c r="H42" s="73">
        <f t="shared" si="0"/>
        <v>0.8399291078596401</v>
      </c>
      <c r="I42" s="66"/>
      <c r="J42" s="73">
        <f t="shared" si="1"/>
        <v>0.6528083646876912</v>
      </c>
    </row>
    <row r="43" spans="2:10" ht="19.5" customHeight="1">
      <c r="B43" s="67">
        <v>40</v>
      </c>
      <c r="C43" s="68" t="s">
        <v>39</v>
      </c>
      <c r="D43" s="69">
        <f>+'森林率Ｂ集計 メモ'!D44</f>
        <v>221800.79</v>
      </c>
      <c r="E43" s="70">
        <f>+'人工林率Ｂ集計'!D44</f>
        <v>141883.31</v>
      </c>
      <c r="F43" s="71">
        <f>+'森林率Ｂ集計 メモ'!F44*100</f>
        <v>497851</v>
      </c>
      <c r="G43" s="72"/>
      <c r="H43" s="73">
        <f t="shared" si="0"/>
        <v>0.445516409528152</v>
      </c>
      <c r="I43" s="66"/>
      <c r="J43" s="73">
        <f t="shared" si="1"/>
        <v>0.6396880281625688</v>
      </c>
    </row>
    <row r="44" spans="2:10" ht="19.5" customHeight="1">
      <c r="B44" s="67">
        <v>41</v>
      </c>
      <c r="C44" s="68" t="s">
        <v>40</v>
      </c>
      <c r="D44" s="69">
        <f>+'森林率Ｂ集計 メモ'!D45</f>
        <v>111115.37</v>
      </c>
      <c r="E44" s="70">
        <f>+'人工林率Ｂ集計'!D45</f>
        <v>73753.13</v>
      </c>
      <c r="F44" s="71">
        <f>+'森林率Ｂ集計 メモ'!F45*100</f>
        <v>243965</v>
      </c>
      <c r="G44" s="72"/>
      <c r="H44" s="73">
        <f t="shared" si="0"/>
        <v>0.45545619248662716</v>
      </c>
      <c r="I44" s="66"/>
      <c r="J44" s="73">
        <f t="shared" si="1"/>
        <v>0.6637527283579221</v>
      </c>
    </row>
    <row r="45" spans="2:10" ht="19.5" customHeight="1">
      <c r="B45" s="67">
        <v>42</v>
      </c>
      <c r="C45" s="68" t="s">
        <v>41</v>
      </c>
      <c r="D45" s="69">
        <f>+'森林率Ｂ集計 メモ'!D46</f>
        <v>242559.97</v>
      </c>
      <c r="E45" s="70">
        <f>+'人工林率Ｂ集計'!D46</f>
        <v>104830.45999999999</v>
      </c>
      <c r="F45" s="71">
        <f>+'森林率Ｂ集計 メモ'!F46*100</f>
        <v>410547</v>
      </c>
      <c r="G45" s="72"/>
      <c r="H45" s="73">
        <f t="shared" si="0"/>
        <v>0.5908214406633102</v>
      </c>
      <c r="I45" s="66"/>
      <c r="J45" s="73">
        <f t="shared" si="1"/>
        <v>0.43218367812298125</v>
      </c>
    </row>
    <row r="46" spans="2:10" ht="19.5" customHeight="1">
      <c r="B46" s="67">
        <v>43</v>
      </c>
      <c r="C46" s="68" t="s">
        <v>42</v>
      </c>
      <c r="D46" s="69">
        <f>+'森林率Ｂ集計 メモ'!D47</f>
        <v>463832.92000000004</v>
      </c>
      <c r="E46" s="70">
        <f>+'人工林率Ｂ集計'!D47</f>
        <v>280585.28</v>
      </c>
      <c r="F46" s="71">
        <f>+'森林率Ｂ集計 メモ'!F47*100</f>
        <v>740479</v>
      </c>
      <c r="G46" s="72"/>
      <c r="H46" s="73">
        <f t="shared" si="0"/>
        <v>0.6263957789484915</v>
      </c>
      <c r="I46" s="66"/>
      <c r="J46" s="73">
        <f t="shared" si="1"/>
        <v>0.6049274812145718</v>
      </c>
    </row>
    <row r="47" spans="2:10" ht="19.5" customHeight="1">
      <c r="B47" s="67">
        <v>44</v>
      </c>
      <c r="C47" s="68" t="s">
        <v>43</v>
      </c>
      <c r="D47" s="69">
        <f>+'森林率Ｂ集計 メモ'!D48</f>
        <v>453492</v>
      </c>
      <c r="E47" s="70">
        <f>+'人工林率Ｂ集計'!D48</f>
        <v>237296.83000000002</v>
      </c>
      <c r="F47" s="71">
        <f>+'森林率Ｂ集計 メモ'!F48*100</f>
        <v>633974</v>
      </c>
      <c r="G47" s="72"/>
      <c r="H47" s="73">
        <f t="shared" si="0"/>
        <v>0.7153164009880532</v>
      </c>
      <c r="I47" s="66"/>
      <c r="J47" s="73">
        <f t="shared" si="1"/>
        <v>0.5232657466945393</v>
      </c>
    </row>
    <row r="48" spans="2:10" ht="19.5" customHeight="1">
      <c r="B48" s="67">
        <v>45</v>
      </c>
      <c r="C48" s="68" t="s">
        <v>44</v>
      </c>
      <c r="D48" s="69">
        <f>+'森林率Ｂ集計 メモ'!D49</f>
        <v>589877.5800000001</v>
      </c>
      <c r="E48" s="70">
        <f>+'人工林率Ｂ集計'!D49</f>
        <v>350672.39</v>
      </c>
      <c r="F48" s="71">
        <f>+'森林率Ｂ集計 メモ'!F49*100</f>
        <v>773599</v>
      </c>
      <c r="G48" s="72"/>
      <c r="H48" s="73">
        <f t="shared" si="0"/>
        <v>0.7625107840108377</v>
      </c>
      <c r="I48" s="66"/>
      <c r="J48" s="73">
        <f t="shared" si="1"/>
        <v>0.5944833333045138</v>
      </c>
    </row>
    <row r="49" spans="2:10" ht="19.5" customHeight="1">
      <c r="B49" s="67">
        <v>46</v>
      </c>
      <c r="C49" s="68" t="s">
        <v>45</v>
      </c>
      <c r="D49" s="69">
        <f>+'森林率Ｂ集計 メモ'!D50</f>
        <v>584225.71</v>
      </c>
      <c r="E49" s="70">
        <f>+'人工林率Ｂ集計'!D50</f>
        <v>294316.39</v>
      </c>
      <c r="F49" s="71">
        <f>+'森林率Ｂ集計 メモ'!F50*100</f>
        <v>918882</v>
      </c>
      <c r="G49" s="72"/>
      <c r="H49" s="73">
        <f t="shared" si="0"/>
        <v>0.6358005815763068</v>
      </c>
      <c r="I49" s="66"/>
      <c r="J49" s="73">
        <f t="shared" si="1"/>
        <v>0.5037717186393595</v>
      </c>
    </row>
    <row r="50" spans="2:10" ht="19.5" customHeight="1" thickBot="1">
      <c r="B50" s="74">
        <v>47</v>
      </c>
      <c r="C50" s="75" t="s">
        <v>46</v>
      </c>
      <c r="D50" s="76">
        <f>+'森林率Ｂ集計 メモ'!D51</f>
        <v>104580.07</v>
      </c>
      <c r="E50" s="77">
        <f>+'人工林率Ｂ集計'!D51</f>
        <v>12218.26</v>
      </c>
      <c r="F50" s="78">
        <f>+'森林率Ｂ集計 メモ'!F51*100</f>
        <v>227648.99999999997</v>
      </c>
      <c r="G50" s="72"/>
      <c r="H50" s="79">
        <f t="shared" si="0"/>
        <v>0.45939173903685065</v>
      </c>
      <c r="I50" s="66"/>
      <c r="J50" s="79">
        <f t="shared" si="1"/>
        <v>0.11683162958295973</v>
      </c>
    </row>
    <row r="51" spans="2:10" ht="19.5" customHeight="1" thickBot="1">
      <c r="B51" s="66"/>
      <c r="C51" s="66"/>
      <c r="D51" s="80"/>
      <c r="E51" s="80"/>
      <c r="F51" s="81"/>
      <c r="G51" s="72"/>
      <c r="H51" s="82"/>
      <c r="I51" s="66"/>
      <c r="J51" s="82"/>
    </row>
    <row r="52" spans="2:10" ht="19.5" customHeight="1" thickBot="1">
      <c r="B52" s="100" t="s">
        <v>68</v>
      </c>
      <c r="C52" s="102"/>
      <c r="D52" s="83">
        <f>+SUM(D4:D50)</f>
        <v>25081390.229999997</v>
      </c>
      <c r="E52" s="84">
        <f>+SUM(E4:E50)</f>
        <v>10289402.750000006</v>
      </c>
      <c r="F52" s="85">
        <f>+'森林率Ｂ集計 メモ'!F53*100</f>
        <v>37291869.99999999</v>
      </c>
      <c r="G52" s="72"/>
      <c r="H52" s="86">
        <f>+D52/F52</f>
        <v>0.672569925562864</v>
      </c>
      <c r="I52" s="66"/>
      <c r="J52" s="86">
        <f>+E52/D52</f>
        <v>0.41024052716554726</v>
      </c>
    </row>
    <row r="53" spans="2:10" ht="19.5" customHeight="1">
      <c r="B53" s="99" t="s">
        <v>89</v>
      </c>
      <c r="C53" s="98"/>
      <c r="D53" s="98"/>
      <c r="E53" s="98"/>
      <c r="F53" s="98"/>
      <c r="G53" s="98"/>
      <c r="H53" s="98"/>
      <c r="I53" s="99"/>
      <c r="J53" s="99"/>
    </row>
    <row r="54" spans="2:10" ht="19.5" customHeight="1">
      <c r="B54" s="98" t="s">
        <v>82</v>
      </c>
      <c r="C54" s="98"/>
      <c r="D54" s="98"/>
      <c r="E54" s="98"/>
      <c r="F54" s="98"/>
      <c r="G54" s="98"/>
      <c r="H54" s="98"/>
      <c r="I54" s="99"/>
      <c r="J54" s="99"/>
    </row>
    <row r="55" ht="19.5" customHeight="1"/>
    <row r="56" spans="8:10" ht="19.5" customHeight="1">
      <c r="H56" s="53"/>
      <c r="J56" s="53"/>
    </row>
    <row r="57" ht="18" customHeight="1">
      <c r="J57" s="53"/>
    </row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</sheetData>
  <sheetProtection/>
  <mergeCells count="5">
    <mergeCell ref="B1:E2"/>
    <mergeCell ref="B54:J54"/>
    <mergeCell ref="B53:J53"/>
    <mergeCell ref="B3:C3"/>
    <mergeCell ref="B52:C52"/>
  </mergeCells>
  <printOptions/>
  <pageMargins left="0.984251968503937" right="0.5905511811023623" top="0.51" bottom="0.3937007874015748" header="0.5118110236220472" footer="0.5118110236220472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B1:Q70"/>
  <sheetViews>
    <sheetView view="pageBreakPreview" zoomScale="55" zoomScaleNormal="75" zoomScaleSheetLayoutView="55" zoomScalePageLayoutView="0" workbookViewId="0" topLeftCell="A1">
      <selection activeCell="D53" sqref="D53"/>
    </sheetView>
  </sheetViews>
  <sheetFormatPr defaultColWidth="8.625" defaultRowHeight="13.5"/>
  <cols>
    <col min="1" max="2" width="5.625" style="1" customWidth="1"/>
    <col min="3" max="3" width="12.625" style="1" customWidth="1"/>
    <col min="4" max="4" width="18.625" style="1" customWidth="1"/>
    <col min="5" max="5" width="15.00390625" style="1" hidden="1" customWidth="1"/>
    <col min="6" max="6" width="22.25390625" style="1" customWidth="1"/>
    <col min="7" max="7" width="5.625" style="1" customWidth="1"/>
    <col min="8" max="8" width="10.625" style="1" customWidth="1"/>
    <col min="9" max="9" width="8.625" style="1" customWidth="1"/>
    <col min="10" max="10" width="5.625" style="1" customWidth="1"/>
    <col min="11" max="11" width="12.625" style="1" customWidth="1"/>
    <col min="12" max="13" width="18.625" style="1" customWidth="1"/>
    <col min="14" max="14" width="5.625" style="1" customWidth="1"/>
    <col min="15" max="15" width="10.625" style="1" customWidth="1"/>
    <col min="16" max="16" width="8.625" style="1" customWidth="1"/>
    <col min="17" max="17" width="10.625" style="1" customWidth="1"/>
    <col min="18" max="16384" width="8.625" style="1" customWidth="1"/>
  </cols>
  <sheetData>
    <row r="1" spans="2:5" ht="18" customHeight="1">
      <c r="B1" s="94" t="s">
        <v>59</v>
      </c>
      <c r="C1" s="95"/>
      <c r="D1" s="95"/>
      <c r="E1" s="92"/>
    </row>
    <row r="2" spans="2:5" ht="18" customHeight="1" thickBot="1">
      <c r="B2" s="97"/>
      <c r="C2" s="97"/>
      <c r="D2" s="97"/>
      <c r="E2" s="88"/>
    </row>
    <row r="3" spans="2:17" ht="42.75">
      <c r="B3" s="107" t="s">
        <v>58</v>
      </c>
      <c r="C3" s="108"/>
      <c r="D3" s="30" t="s">
        <v>83</v>
      </c>
      <c r="E3" s="31" t="s">
        <v>84</v>
      </c>
      <c r="F3" s="31" t="s">
        <v>91</v>
      </c>
      <c r="H3" s="103" t="s">
        <v>72</v>
      </c>
      <c r="J3" s="107" t="s">
        <v>58</v>
      </c>
      <c r="K3" s="108"/>
      <c r="L3" s="30" t="s">
        <v>79</v>
      </c>
      <c r="M3" s="31" t="s">
        <v>80</v>
      </c>
      <c r="O3" s="103" t="s">
        <v>72</v>
      </c>
      <c r="Q3" s="103" t="s">
        <v>73</v>
      </c>
    </row>
    <row r="4" spans="2:17" ht="29.25" customHeight="1" thickBot="1">
      <c r="B4" s="109"/>
      <c r="C4" s="110"/>
      <c r="D4" s="3" t="s">
        <v>47</v>
      </c>
      <c r="E4" s="4" t="s">
        <v>48</v>
      </c>
      <c r="F4" s="4" t="s">
        <v>48</v>
      </c>
      <c r="H4" s="104"/>
      <c r="I4" s="5"/>
      <c r="J4" s="109"/>
      <c r="K4" s="110"/>
      <c r="L4" s="3" t="s">
        <v>47</v>
      </c>
      <c r="M4" s="4" t="s">
        <v>48</v>
      </c>
      <c r="O4" s="104"/>
      <c r="P4" s="5"/>
      <c r="Q4" s="104"/>
    </row>
    <row r="5" spans="2:17" ht="18" customHeight="1">
      <c r="B5" s="6">
        <v>1</v>
      </c>
      <c r="C5" s="93" t="s">
        <v>0</v>
      </c>
      <c r="D5" s="7">
        <f>'人工林率Ｂ集計'!E5</f>
        <v>5542533.029999999</v>
      </c>
      <c r="E5" s="89">
        <v>83457</v>
      </c>
      <c r="F5" s="8">
        <f>E5-F64</f>
        <v>78420.86</v>
      </c>
      <c r="G5" s="9"/>
      <c r="H5" s="10">
        <f aca="true" t="shared" si="0" ref="H5:H51">+D5/F5/100</f>
        <v>0.7067676929327221</v>
      </c>
      <c r="I5" s="11"/>
      <c r="J5" s="6">
        <v>1</v>
      </c>
      <c r="K5" s="93" t="s">
        <v>0</v>
      </c>
      <c r="L5" s="7">
        <v>5538468.71</v>
      </c>
      <c r="M5" s="8">
        <v>78420.06</v>
      </c>
      <c r="N5" s="9"/>
      <c r="O5" s="10">
        <f>+L5/M5/100</f>
        <v>0.7062566274496602</v>
      </c>
      <c r="P5" s="11"/>
      <c r="Q5" s="10">
        <f>+H5/O5</f>
        <v>1.0007236257518848</v>
      </c>
    </row>
    <row r="6" spans="2:17" ht="18" customHeight="1">
      <c r="B6" s="12">
        <v>2</v>
      </c>
      <c r="C6" s="13" t="s">
        <v>1</v>
      </c>
      <c r="D6" s="14">
        <f>'人工林率Ｂ集計'!E6</f>
        <v>634784.5</v>
      </c>
      <c r="E6" s="90">
        <v>9644.55</v>
      </c>
      <c r="F6" s="15">
        <f>E6-36.61</f>
        <v>9607.939999999999</v>
      </c>
      <c r="G6" s="16"/>
      <c r="H6" s="17">
        <f t="shared" si="0"/>
        <v>0.660687410620799</v>
      </c>
      <c r="I6" s="11"/>
      <c r="J6" s="12">
        <v>2</v>
      </c>
      <c r="K6" s="13" t="s">
        <v>1</v>
      </c>
      <c r="L6" s="14">
        <v>634444.74</v>
      </c>
      <c r="M6" s="15">
        <v>9607.04</v>
      </c>
      <c r="N6" s="16"/>
      <c r="O6" s="17">
        <f aca="true" t="shared" si="1" ref="O6:O51">+L6/M6/100</f>
        <v>0.6603956473586037</v>
      </c>
      <c r="P6" s="11"/>
      <c r="Q6" s="17">
        <f aca="true" t="shared" si="2" ref="Q6:Q53">+H6/O6</f>
        <v>1.0004418007044147</v>
      </c>
    </row>
    <row r="7" spans="2:17" ht="18" customHeight="1">
      <c r="B7" s="12">
        <v>3</v>
      </c>
      <c r="C7" s="13" t="s">
        <v>2</v>
      </c>
      <c r="D7" s="14">
        <f>'人工林率Ｂ集計'!E7</f>
        <v>1172462.59</v>
      </c>
      <c r="E7" s="90">
        <v>15278.89</v>
      </c>
      <c r="F7" s="15">
        <f aca="true" t="shared" si="3" ref="F7:F51">E7</f>
        <v>15278.89</v>
      </c>
      <c r="G7" s="16"/>
      <c r="H7" s="17">
        <f t="shared" si="0"/>
        <v>0.7673741940677629</v>
      </c>
      <c r="I7" s="11"/>
      <c r="J7" s="12">
        <v>3</v>
      </c>
      <c r="K7" s="13" t="s">
        <v>2</v>
      </c>
      <c r="L7" s="14">
        <v>1174466.91</v>
      </c>
      <c r="M7" s="15">
        <v>15278.77</v>
      </c>
      <c r="N7" s="16"/>
      <c r="O7" s="17">
        <f t="shared" si="1"/>
        <v>0.7686920543996669</v>
      </c>
      <c r="P7" s="11"/>
      <c r="Q7" s="17">
        <f t="shared" si="2"/>
        <v>0.9982855809106375</v>
      </c>
    </row>
    <row r="8" spans="2:17" ht="18" customHeight="1">
      <c r="B8" s="12">
        <v>4</v>
      </c>
      <c r="C8" s="13" t="s">
        <v>3</v>
      </c>
      <c r="D8" s="14">
        <f>'人工林率Ｂ集計'!E8</f>
        <v>417923.76999999996</v>
      </c>
      <c r="E8" s="90">
        <v>7285.77</v>
      </c>
      <c r="F8" s="15">
        <f t="shared" si="3"/>
        <v>7285.77</v>
      </c>
      <c r="G8" s="16"/>
      <c r="H8" s="17">
        <f t="shared" si="0"/>
        <v>0.5736164743053925</v>
      </c>
      <c r="I8" s="11"/>
      <c r="J8" s="12">
        <v>4</v>
      </c>
      <c r="K8" s="13" t="s">
        <v>3</v>
      </c>
      <c r="L8" s="14">
        <v>417814.23</v>
      </c>
      <c r="M8" s="15">
        <v>7285.73</v>
      </c>
      <c r="N8" s="16"/>
      <c r="O8" s="17">
        <f t="shared" si="1"/>
        <v>0.5734692748701914</v>
      </c>
      <c r="P8" s="11"/>
      <c r="Q8" s="17">
        <f t="shared" si="2"/>
        <v>1.0002566823396675</v>
      </c>
    </row>
    <row r="9" spans="2:17" ht="18" customHeight="1">
      <c r="B9" s="12">
        <v>5</v>
      </c>
      <c r="C9" s="13" t="s">
        <v>4</v>
      </c>
      <c r="D9" s="14">
        <f>'人工林率Ｂ集計'!E9</f>
        <v>839535.8499999999</v>
      </c>
      <c r="E9" s="90">
        <v>11636.28</v>
      </c>
      <c r="F9" s="15">
        <f>E9-24.41</f>
        <v>11611.87</v>
      </c>
      <c r="G9" s="16"/>
      <c r="H9" s="17">
        <f t="shared" si="0"/>
        <v>0.7229979753476399</v>
      </c>
      <c r="I9" s="11"/>
      <c r="J9" s="12">
        <v>5</v>
      </c>
      <c r="K9" s="13" t="s">
        <v>4</v>
      </c>
      <c r="L9" s="14">
        <v>839182.73</v>
      </c>
      <c r="M9" s="15">
        <v>11612.22</v>
      </c>
      <c r="N9" s="16"/>
      <c r="O9" s="17">
        <f t="shared" si="1"/>
        <v>0.7226720902635327</v>
      </c>
      <c r="P9" s="11"/>
      <c r="Q9" s="17">
        <f t="shared" si="2"/>
        <v>1.0004509446102843</v>
      </c>
    </row>
    <row r="10" spans="2:17" ht="18" customHeight="1">
      <c r="B10" s="12">
        <v>6</v>
      </c>
      <c r="C10" s="13" t="s">
        <v>5</v>
      </c>
      <c r="D10" s="14">
        <f>'人工林率Ｂ集計'!E10</f>
        <v>668592.9199999999</v>
      </c>
      <c r="E10" s="90">
        <v>9323.46</v>
      </c>
      <c r="F10" s="15">
        <f t="shared" si="3"/>
        <v>9323.46</v>
      </c>
      <c r="G10" s="16"/>
      <c r="H10" s="17">
        <f t="shared" si="0"/>
        <v>0.7171081551269594</v>
      </c>
      <c r="I10" s="11"/>
      <c r="J10" s="12">
        <v>6</v>
      </c>
      <c r="K10" s="13" t="s">
        <v>5</v>
      </c>
      <c r="L10" s="14">
        <v>667238.05</v>
      </c>
      <c r="M10" s="15">
        <v>9323.44</v>
      </c>
      <c r="N10" s="16"/>
      <c r="O10" s="17">
        <f t="shared" si="1"/>
        <v>0.7156565066112937</v>
      </c>
      <c r="P10" s="11"/>
      <c r="Q10" s="17">
        <f t="shared" si="2"/>
        <v>1.0020284151716015</v>
      </c>
    </row>
    <row r="11" spans="2:17" ht="18" customHeight="1">
      <c r="B11" s="12">
        <v>7</v>
      </c>
      <c r="C11" s="13" t="s">
        <v>6</v>
      </c>
      <c r="D11" s="14">
        <f>'人工林率Ｂ集計'!E11</f>
        <v>975456.33</v>
      </c>
      <c r="E11" s="90">
        <v>13782.76</v>
      </c>
      <c r="F11" s="15">
        <f t="shared" si="3"/>
        <v>13782.76</v>
      </c>
      <c r="G11" s="16"/>
      <c r="H11" s="17">
        <f t="shared" si="0"/>
        <v>0.7077365709045214</v>
      </c>
      <c r="I11" s="11"/>
      <c r="J11" s="12">
        <v>7</v>
      </c>
      <c r="K11" s="13" t="s">
        <v>6</v>
      </c>
      <c r="L11" s="14">
        <v>972246.85</v>
      </c>
      <c r="M11" s="15">
        <v>13782.75</v>
      </c>
      <c r="N11" s="16"/>
      <c r="O11" s="17">
        <f t="shared" si="1"/>
        <v>0.7054084634778981</v>
      </c>
      <c r="P11" s="11"/>
      <c r="Q11" s="17">
        <f t="shared" si="2"/>
        <v>1.0033003678679229</v>
      </c>
    </row>
    <row r="12" spans="2:17" ht="18" customHeight="1">
      <c r="B12" s="12">
        <v>8</v>
      </c>
      <c r="C12" s="13" t="s">
        <v>7</v>
      </c>
      <c r="D12" s="14">
        <f>'人工林率Ｂ集計'!E12</f>
        <v>187508.24</v>
      </c>
      <c r="E12" s="90">
        <v>6095.72</v>
      </c>
      <c r="F12" s="15">
        <f t="shared" si="3"/>
        <v>6095.72</v>
      </c>
      <c r="G12" s="16"/>
      <c r="H12" s="17">
        <f t="shared" si="0"/>
        <v>0.30760638612009733</v>
      </c>
      <c r="I12" s="11"/>
      <c r="J12" s="12">
        <v>8</v>
      </c>
      <c r="K12" s="13" t="s">
        <v>7</v>
      </c>
      <c r="L12" s="14">
        <v>189329.83</v>
      </c>
      <c r="M12" s="15">
        <v>6095.69</v>
      </c>
      <c r="N12" s="16"/>
      <c r="O12" s="17">
        <f t="shared" si="1"/>
        <v>0.3105962245455396</v>
      </c>
      <c r="P12" s="11"/>
      <c r="Q12" s="17">
        <f t="shared" si="2"/>
        <v>0.9903738738942595</v>
      </c>
    </row>
    <row r="13" spans="2:17" ht="18" customHeight="1">
      <c r="B13" s="12">
        <v>9</v>
      </c>
      <c r="C13" s="13" t="s">
        <v>8</v>
      </c>
      <c r="D13" s="14">
        <f>'人工林率Ｂ集計'!E13</f>
        <v>350113.62</v>
      </c>
      <c r="E13" s="90">
        <v>6408.28</v>
      </c>
      <c r="F13" s="15">
        <f t="shared" si="3"/>
        <v>6408.28</v>
      </c>
      <c r="G13" s="16"/>
      <c r="H13" s="17">
        <f t="shared" si="0"/>
        <v>0.5463456965051465</v>
      </c>
      <c r="I13" s="11"/>
      <c r="J13" s="12">
        <v>9</v>
      </c>
      <c r="K13" s="13" t="s">
        <v>8</v>
      </c>
      <c r="L13" s="14">
        <v>353047.73</v>
      </c>
      <c r="M13" s="15">
        <v>6408.28</v>
      </c>
      <c r="N13" s="16"/>
      <c r="O13" s="17">
        <f t="shared" si="1"/>
        <v>0.5509243197862765</v>
      </c>
      <c r="P13" s="11"/>
      <c r="Q13" s="17">
        <f t="shared" si="2"/>
        <v>0.9916891973784961</v>
      </c>
    </row>
    <row r="14" spans="2:17" ht="18" customHeight="1">
      <c r="B14" s="12">
        <v>10</v>
      </c>
      <c r="C14" s="13" t="s">
        <v>9</v>
      </c>
      <c r="D14" s="14">
        <f>'人工林率Ｂ集計'!E14</f>
        <v>424170.79000000004</v>
      </c>
      <c r="E14" s="90">
        <v>6362.33</v>
      </c>
      <c r="F14" s="15">
        <f t="shared" si="3"/>
        <v>6362.33</v>
      </c>
      <c r="G14" s="16"/>
      <c r="H14" s="17">
        <f t="shared" si="0"/>
        <v>0.666690960701504</v>
      </c>
      <c r="I14" s="11"/>
      <c r="J14" s="12">
        <v>10</v>
      </c>
      <c r="K14" s="13" t="s">
        <v>9</v>
      </c>
      <c r="L14" s="14">
        <v>423330.6</v>
      </c>
      <c r="M14" s="15">
        <v>6363.16</v>
      </c>
      <c r="N14" s="16"/>
      <c r="O14" s="17">
        <f t="shared" si="1"/>
        <v>0.6652836012295777</v>
      </c>
      <c r="P14" s="11"/>
      <c r="Q14" s="17">
        <f t="shared" si="2"/>
        <v>1.0021154278706483</v>
      </c>
    </row>
    <row r="15" spans="2:17" ht="18" customHeight="1">
      <c r="B15" s="12">
        <v>11</v>
      </c>
      <c r="C15" s="13" t="s">
        <v>10</v>
      </c>
      <c r="D15" s="14">
        <f>'人工林率Ｂ集計'!E15</f>
        <v>121260.76999999999</v>
      </c>
      <c r="E15" s="90">
        <v>3798.08</v>
      </c>
      <c r="F15" s="15">
        <f t="shared" si="3"/>
        <v>3798.08</v>
      </c>
      <c r="G15" s="16"/>
      <c r="H15" s="17">
        <f t="shared" si="0"/>
        <v>0.319268604136827</v>
      </c>
      <c r="I15" s="11"/>
      <c r="J15" s="12">
        <v>11</v>
      </c>
      <c r="K15" s="13" t="s">
        <v>10</v>
      </c>
      <c r="L15" s="14">
        <v>122237.37</v>
      </c>
      <c r="M15" s="15">
        <v>3797.25</v>
      </c>
      <c r="N15" s="16"/>
      <c r="O15" s="17">
        <f t="shared" si="1"/>
        <v>0.32191025083942326</v>
      </c>
      <c r="P15" s="11"/>
      <c r="Q15" s="17">
        <f t="shared" si="2"/>
        <v>0.9917938409985149</v>
      </c>
    </row>
    <row r="16" spans="2:17" ht="18" customHeight="1">
      <c r="B16" s="12">
        <v>12</v>
      </c>
      <c r="C16" s="13" t="s">
        <v>11</v>
      </c>
      <c r="D16" s="14">
        <f>'人工林率Ｂ集計'!E16</f>
        <v>159465.4</v>
      </c>
      <c r="E16" s="90">
        <v>5156.61</v>
      </c>
      <c r="F16" s="15">
        <f t="shared" si="3"/>
        <v>5156.61</v>
      </c>
      <c r="G16" s="16"/>
      <c r="H16" s="17">
        <f t="shared" si="0"/>
        <v>0.30924463940457003</v>
      </c>
      <c r="I16" s="11"/>
      <c r="J16" s="12">
        <v>12</v>
      </c>
      <c r="K16" s="13" t="s">
        <v>11</v>
      </c>
      <c r="L16" s="14">
        <v>162307.15</v>
      </c>
      <c r="M16" s="15">
        <v>5156.58</v>
      </c>
      <c r="N16" s="16"/>
      <c r="O16" s="17">
        <f t="shared" si="1"/>
        <v>0.3147573585593552</v>
      </c>
      <c r="P16" s="11"/>
      <c r="Q16" s="17">
        <f t="shared" si="2"/>
        <v>0.9824858132625813</v>
      </c>
    </row>
    <row r="17" spans="2:17" ht="18" customHeight="1">
      <c r="B17" s="12">
        <v>13</v>
      </c>
      <c r="C17" s="13" t="s">
        <v>12</v>
      </c>
      <c r="D17" s="14">
        <f>'人工林率Ｂ集計'!E17</f>
        <v>79381.62</v>
      </c>
      <c r="E17" s="90">
        <v>2188.67</v>
      </c>
      <c r="F17" s="15">
        <f t="shared" si="3"/>
        <v>2188.67</v>
      </c>
      <c r="G17" s="16"/>
      <c r="H17" s="17">
        <f t="shared" si="0"/>
        <v>0.3626934165497768</v>
      </c>
      <c r="I17" s="11"/>
      <c r="J17" s="12">
        <v>13</v>
      </c>
      <c r="K17" s="13" t="s">
        <v>12</v>
      </c>
      <c r="L17" s="14">
        <v>79645.69</v>
      </c>
      <c r="M17" s="15">
        <v>2187.42</v>
      </c>
      <c r="N17" s="16"/>
      <c r="O17" s="17">
        <f t="shared" si="1"/>
        <v>0.36410789880315625</v>
      </c>
      <c r="P17" s="11"/>
      <c r="Q17" s="17">
        <f t="shared" si="2"/>
        <v>0.9961152112930565</v>
      </c>
    </row>
    <row r="18" spans="2:17" ht="18" customHeight="1">
      <c r="B18" s="12">
        <v>14</v>
      </c>
      <c r="C18" s="13" t="s">
        <v>13</v>
      </c>
      <c r="D18" s="14">
        <f>'人工林率Ｂ集計'!E18</f>
        <v>94915.34</v>
      </c>
      <c r="E18" s="90">
        <v>2415.86</v>
      </c>
      <c r="F18" s="15">
        <f t="shared" si="3"/>
        <v>2415.86</v>
      </c>
      <c r="G18" s="16"/>
      <c r="H18" s="17">
        <f t="shared" si="0"/>
        <v>0.3928842730952952</v>
      </c>
      <c r="I18" s="11"/>
      <c r="J18" s="12">
        <v>14</v>
      </c>
      <c r="K18" s="13" t="s">
        <v>13</v>
      </c>
      <c r="L18" s="14">
        <v>95033.07</v>
      </c>
      <c r="M18" s="15">
        <v>2415.84</v>
      </c>
      <c r="N18" s="16"/>
      <c r="O18" s="17">
        <f t="shared" si="1"/>
        <v>0.39337485098350883</v>
      </c>
      <c r="P18" s="11"/>
      <c r="Q18" s="17">
        <f t="shared" si="2"/>
        <v>0.998752899716423</v>
      </c>
    </row>
    <row r="19" spans="2:17" ht="18" customHeight="1">
      <c r="B19" s="12">
        <v>15</v>
      </c>
      <c r="C19" s="13" t="s">
        <v>14</v>
      </c>
      <c r="D19" s="14">
        <f>'人工林率Ｂ集計'!E19</f>
        <v>856935.3200000001</v>
      </c>
      <c r="E19" s="90">
        <v>12583.83</v>
      </c>
      <c r="F19" s="15">
        <f t="shared" si="3"/>
        <v>12583.83</v>
      </c>
      <c r="G19" s="16"/>
      <c r="H19" s="17">
        <f t="shared" si="0"/>
        <v>0.6809813228563959</v>
      </c>
      <c r="I19" s="11"/>
      <c r="J19" s="12">
        <v>15</v>
      </c>
      <c r="K19" s="13" t="s">
        <v>14</v>
      </c>
      <c r="L19" s="14">
        <v>861586.41</v>
      </c>
      <c r="M19" s="15">
        <v>12583.46</v>
      </c>
      <c r="N19" s="16"/>
      <c r="O19" s="17">
        <f t="shared" si="1"/>
        <v>0.6846975394684769</v>
      </c>
      <c r="P19" s="11"/>
      <c r="Q19" s="17">
        <f t="shared" si="2"/>
        <v>0.9945724697434054</v>
      </c>
    </row>
    <row r="20" spans="2:17" ht="18" customHeight="1">
      <c r="B20" s="12">
        <v>16</v>
      </c>
      <c r="C20" s="13" t="s">
        <v>15</v>
      </c>
      <c r="D20" s="14">
        <f>'人工林率Ｂ集計'!E20</f>
        <v>283981.52</v>
      </c>
      <c r="E20" s="90">
        <v>4247.61</v>
      </c>
      <c r="F20" s="15">
        <f t="shared" si="3"/>
        <v>4247.61</v>
      </c>
      <c r="G20" s="16"/>
      <c r="H20" s="17">
        <f t="shared" si="0"/>
        <v>0.6685677828237527</v>
      </c>
      <c r="I20" s="11"/>
      <c r="J20" s="12">
        <v>16</v>
      </c>
      <c r="K20" s="13" t="s">
        <v>15</v>
      </c>
      <c r="L20" s="14">
        <v>284377.02</v>
      </c>
      <c r="M20" s="15">
        <v>4247.4</v>
      </c>
      <c r="N20" s="16"/>
      <c r="O20" s="17">
        <f t="shared" si="1"/>
        <v>0.6695319960446392</v>
      </c>
      <c r="P20" s="11"/>
      <c r="Q20" s="17">
        <f t="shared" si="2"/>
        <v>0.9985598698395556</v>
      </c>
    </row>
    <row r="21" spans="2:17" ht="18" customHeight="1">
      <c r="B21" s="12">
        <v>17</v>
      </c>
      <c r="C21" s="13" t="s">
        <v>16</v>
      </c>
      <c r="D21" s="14">
        <f>'人工林率Ｂ集計'!E21</f>
        <v>286412.62</v>
      </c>
      <c r="E21" s="90">
        <v>4185.67</v>
      </c>
      <c r="F21" s="15">
        <f t="shared" si="3"/>
        <v>4185.67</v>
      </c>
      <c r="G21" s="16"/>
      <c r="H21" s="17">
        <f t="shared" si="0"/>
        <v>0.6842694717930462</v>
      </c>
      <c r="I21" s="11"/>
      <c r="J21" s="12">
        <v>17</v>
      </c>
      <c r="K21" s="13" t="s">
        <v>16</v>
      </c>
      <c r="L21" s="14">
        <v>286436.21</v>
      </c>
      <c r="M21" s="15">
        <v>4185.47</v>
      </c>
      <c r="N21" s="16"/>
      <c r="O21" s="17">
        <f t="shared" si="1"/>
        <v>0.684358530822106</v>
      </c>
      <c r="P21" s="11"/>
      <c r="Q21" s="17">
        <f t="shared" si="2"/>
        <v>0.9998698649537505</v>
      </c>
    </row>
    <row r="22" spans="2:17" ht="18" customHeight="1">
      <c r="B22" s="12">
        <v>18</v>
      </c>
      <c r="C22" s="13" t="s">
        <v>17</v>
      </c>
      <c r="D22" s="14">
        <f>'人工林率Ｂ集計'!E22</f>
        <v>312312.55000000005</v>
      </c>
      <c r="E22" s="90">
        <v>4189.88</v>
      </c>
      <c r="F22" s="15">
        <f t="shared" si="3"/>
        <v>4189.88</v>
      </c>
      <c r="G22" s="16"/>
      <c r="H22" s="17">
        <f t="shared" si="0"/>
        <v>0.7453973622156244</v>
      </c>
      <c r="I22" s="11"/>
      <c r="J22" s="12">
        <v>18</v>
      </c>
      <c r="K22" s="13" t="s">
        <v>17</v>
      </c>
      <c r="L22" s="14">
        <v>312363.06</v>
      </c>
      <c r="M22" s="15">
        <v>4189.27</v>
      </c>
      <c r="N22" s="16"/>
      <c r="O22" s="17">
        <f t="shared" si="1"/>
        <v>0.7456264695281039</v>
      </c>
      <c r="P22" s="11"/>
      <c r="Q22" s="17">
        <f t="shared" si="2"/>
        <v>0.9996927317875068</v>
      </c>
    </row>
    <row r="23" spans="2:17" ht="18" customHeight="1">
      <c r="B23" s="12">
        <v>19</v>
      </c>
      <c r="C23" s="13" t="s">
        <v>18</v>
      </c>
      <c r="D23" s="14">
        <f>'人工林率Ｂ集計'!E23</f>
        <v>347689.27999999997</v>
      </c>
      <c r="E23" s="90">
        <v>4465.37</v>
      </c>
      <c r="F23" s="15">
        <f t="shared" si="3"/>
        <v>4465.37</v>
      </c>
      <c r="G23" s="16"/>
      <c r="H23" s="17">
        <f t="shared" si="0"/>
        <v>0.7786348723622006</v>
      </c>
      <c r="I23" s="11"/>
      <c r="J23" s="12">
        <v>19</v>
      </c>
      <c r="K23" s="13" t="s">
        <v>18</v>
      </c>
      <c r="L23" s="14">
        <v>348117.81</v>
      </c>
      <c r="M23" s="15">
        <v>4465.37</v>
      </c>
      <c r="N23" s="16"/>
      <c r="O23" s="17">
        <f t="shared" si="1"/>
        <v>0.7795945464765518</v>
      </c>
      <c r="P23" s="11"/>
      <c r="Q23" s="17">
        <f t="shared" si="2"/>
        <v>0.9987690086870303</v>
      </c>
    </row>
    <row r="24" spans="2:17" ht="18" customHeight="1">
      <c r="B24" s="12">
        <v>20</v>
      </c>
      <c r="C24" s="13" t="s">
        <v>19</v>
      </c>
      <c r="D24" s="14">
        <f>'人工林率Ｂ集計'!E24</f>
        <v>1069672.6099999999</v>
      </c>
      <c r="E24" s="90">
        <v>13562.23</v>
      </c>
      <c r="F24" s="15">
        <f t="shared" si="3"/>
        <v>13562.23</v>
      </c>
      <c r="G24" s="16"/>
      <c r="H24" s="17">
        <f t="shared" si="0"/>
        <v>0.7887144002129444</v>
      </c>
      <c r="I24" s="11"/>
      <c r="J24" s="12">
        <v>20</v>
      </c>
      <c r="K24" s="13" t="s">
        <v>19</v>
      </c>
      <c r="L24" s="14">
        <v>1059820.96</v>
      </c>
      <c r="M24" s="15">
        <v>13562.23</v>
      </c>
      <c r="N24" s="16"/>
      <c r="O24" s="17">
        <f t="shared" si="1"/>
        <v>0.7814503662008387</v>
      </c>
      <c r="P24" s="11"/>
      <c r="Q24" s="17">
        <f t="shared" si="2"/>
        <v>1.0092955795099579</v>
      </c>
    </row>
    <row r="25" spans="2:17" ht="18" customHeight="1">
      <c r="B25" s="12">
        <v>21</v>
      </c>
      <c r="C25" s="13" t="s">
        <v>20</v>
      </c>
      <c r="D25" s="14">
        <f>'人工林率Ｂ集計'!E25</f>
        <v>861636.49</v>
      </c>
      <c r="E25" s="90">
        <v>10621.17</v>
      </c>
      <c r="F25" s="15">
        <f t="shared" si="3"/>
        <v>10621.17</v>
      </c>
      <c r="G25" s="16"/>
      <c r="H25" s="17">
        <f t="shared" si="0"/>
        <v>0.8112444203416385</v>
      </c>
      <c r="I25" s="11"/>
      <c r="J25" s="12">
        <v>21</v>
      </c>
      <c r="K25" s="13" t="s">
        <v>20</v>
      </c>
      <c r="L25" s="14">
        <v>865674.17</v>
      </c>
      <c r="M25" s="15">
        <v>10621.17</v>
      </c>
      <c r="N25" s="16"/>
      <c r="O25" s="17">
        <f t="shared" si="1"/>
        <v>0.815045960096675</v>
      </c>
      <c r="P25" s="11"/>
      <c r="Q25" s="17">
        <f t="shared" si="2"/>
        <v>0.9953357970701608</v>
      </c>
    </row>
    <row r="26" spans="2:17" ht="18" customHeight="1">
      <c r="B26" s="12">
        <v>22</v>
      </c>
      <c r="C26" s="13" t="s">
        <v>21</v>
      </c>
      <c r="D26" s="14">
        <f>'人工林率Ｂ集計'!E26</f>
        <v>501007.27999999997</v>
      </c>
      <c r="E26" s="90">
        <v>7780.5</v>
      </c>
      <c r="F26" s="15">
        <f t="shared" si="3"/>
        <v>7780.5</v>
      </c>
      <c r="G26" s="16"/>
      <c r="H26" s="17">
        <f t="shared" si="0"/>
        <v>0.6439268427478954</v>
      </c>
      <c r="I26" s="11"/>
      <c r="J26" s="12">
        <v>22</v>
      </c>
      <c r="K26" s="13" t="s">
        <v>21</v>
      </c>
      <c r="L26" s="14">
        <v>501753.27</v>
      </c>
      <c r="M26" s="15">
        <v>7780.09</v>
      </c>
      <c r="N26" s="16"/>
      <c r="O26" s="17">
        <f t="shared" si="1"/>
        <v>0.6449196217524477</v>
      </c>
      <c r="P26" s="11"/>
      <c r="Q26" s="17">
        <f t="shared" si="2"/>
        <v>0.9984606159107787</v>
      </c>
    </row>
    <row r="27" spans="2:17" ht="18" customHeight="1">
      <c r="B27" s="12">
        <v>23</v>
      </c>
      <c r="C27" s="13" t="s">
        <v>22</v>
      </c>
      <c r="D27" s="14">
        <f>'人工林率Ｂ集計'!E27</f>
        <v>219034.88999999998</v>
      </c>
      <c r="E27" s="90">
        <v>5165.12</v>
      </c>
      <c r="F27" s="15">
        <f t="shared" si="3"/>
        <v>5165.12</v>
      </c>
      <c r="G27" s="16"/>
      <c r="H27" s="17">
        <f t="shared" si="0"/>
        <v>0.4240654428164302</v>
      </c>
      <c r="I27" s="11"/>
      <c r="J27" s="12">
        <v>23</v>
      </c>
      <c r="K27" s="13" t="s">
        <v>22</v>
      </c>
      <c r="L27" s="14">
        <v>219717.81</v>
      </c>
      <c r="M27" s="15">
        <v>5164.06</v>
      </c>
      <c r="N27" s="16"/>
      <c r="O27" s="17">
        <f t="shared" si="1"/>
        <v>0.4254749363872612</v>
      </c>
      <c r="P27" s="11"/>
      <c r="Q27" s="17">
        <f t="shared" si="2"/>
        <v>0.9966872465325476</v>
      </c>
    </row>
    <row r="28" spans="2:17" ht="18" customHeight="1">
      <c r="B28" s="12">
        <v>24</v>
      </c>
      <c r="C28" s="13" t="s">
        <v>23</v>
      </c>
      <c r="D28" s="14">
        <f>'人工林率Ｂ集計'!E28</f>
        <v>372599.77</v>
      </c>
      <c r="E28" s="90">
        <v>5777.31</v>
      </c>
      <c r="F28" s="15">
        <f t="shared" si="3"/>
        <v>5777.31</v>
      </c>
      <c r="G28" s="16"/>
      <c r="H28" s="17">
        <f t="shared" si="0"/>
        <v>0.6449364323534655</v>
      </c>
      <c r="I28" s="11"/>
      <c r="J28" s="12">
        <v>24</v>
      </c>
      <c r="K28" s="13" t="s">
        <v>23</v>
      </c>
      <c r="L28" s="14">
        <v>373336.82</v>
      </c>
      <c r="M28" s="15">
        <v>5776.87</v>
      </c>
      <c r="N28" s="16"/>
      <c r="O28" s="17">
        <f t="shared" si="1"/>
        <v>0.6462614183805416</v>
      </c>
      <c r="P28" s="11"/>
      <c r="Q28" s="17">
        <f t="shared" si="2"/>
        <v>0.997949767711035</v>
      </c>
    </row>
    <row r="29" spans="2:17" ht="18" customHeight="1">
      <c r="B29" s="12">
        <v>25</v>
      </c>
      <c r="C29" s="13" t="s">
        <v>24</v>
      </c>
      <c r="D29" s="14">
        <f>'人工林率Ｂ集計'!E29</f>
        <v>204250.02000000002</v>
      </c>
      <c r="E29" s="90">
        <v>4017.36</v>
      </c>
      <c r="F29" s="15">
        <f t="shared" si="3"/>
        <v>4017.36</v>
      </c>
      <c r="G29" s="16"/>
      <c r="H29" s="17">
        <f t="shared" si="0"/>
        <v>0.5084185136507557</v>
      </c>
      <c r="I29" s="11"/>
      <c r="J29" s="12">
        <v>25</v>
      </c>
      <c r="K29" s="13" t="s">
        <v>24</v>
      </c>
      <c r="L29" s="14">
        <v>204893.34</v>
      </c>
      <c r="M29" s="15">
        <v>4017.36</v>
      </c>
      <c r="N29" s="16"/>
      <c r="O29" s="17">
        <f t="shared" si="1"/>
        <v>0.5100198637911464</v>
      </c>
      <c r="P29" s="11"/>
      <c r="Q29" s="17">
        <f t="shared" si="2"/>
        <v>0.9968602200540048</v>
      </c>
    </row>
    <row r="30" spans="2:17" ht="18" customHeight="1">
      <c r="B30" s="12">
        <v>26</v>
      </c>
      <c r="C30" s="13" t="s">
        <v>25</v>
      </c>
      <c r="D30" s="14">
        <f>'人工林率Ｂ集計'!E30</f>
        <v>342603.86000000004</v>
      </c>
      <c r="E30" s="90">
        <v>4613.21</v>
      </c>
      <c r="F30" s="15">
        <f t="shared" si="3"/>
        <v>4613.21</v>
      </c>
      <c r="G30" s="16"/>
      <c r="H30" s="17">
        <f t="shared" si="0"/>
        <v>0.7426582791591972</v>
      </c>
      <c r="I30" s="11"/>
      <c r="J30" s="12">
        <v>26</v>
      </c>
      <c r="K30" s="13" t="s">
        <v>25</v>
      </c>
      <c r="L30" s="14">
        <v>343427.79</v>
      </c>
      <c r="M30" s="15">
        <v>4613</v>
      </c>
      <c r="N30" s="16"/>
      <c r="O30" s="17">
        <f t="shared" si="1"/>
        <v>0.7444781920659007</v>
      </c>
      <c r="P30" s="11"/>
      <c r="Q30" s="17">
        <f t="shared" si="2"/>
        <v>0.9975554516893863</v>
      </c>
    </row>
    <row r="31" spans="2:17" ht="18" customHeight="1">
      <c r="B31" s="12">
        <v>27</v>
      </c>
      <c r="C31" s="13" t="s">
        <v>26</v>
      </c>
      <c r="D31" s="14">
        <f>'人工林率Ｂ集計'!E31</f>
        <v>57969.19</v>
      </c>
      <c r="E31" s="90">
        <v>1899.28</v>
      </c>
      <c r="F31" s="15">
        <f t="shared" si="3"/>
        <v>1899.28</v>
      </c>
      <c r="G31" s="16"/>
      <c r="H31" s="17">
        <f t="shared" si="0"/>
        <v>0.3052166610505034</v>
      </c>
      <c r="I31" s="11"/>
      <c r="J31" s="12">
        <v>27</v>
      </c>
      <c r="K31" s="13" t="s">
        <v>26</v>
      </c>
      <c r="L31" s="14">
        <v>58261.68</v>
      </c>
      <c r="M31" s="15">
        <v>1896.83</v>
      </c>
      <c r="N31" s="16"/>
      <c r="O31" s="17">
        <f t="shared" si="1"/>
        <v>0.30715288138631297</v>
      </c>
      <c r="P31" s="11"/>
      <c r="Q31" s="17">
        <f t="shared" si="2"/>
        <v>0.9936962325501535</v>
      </c>
    </row>
    <row r="32" spans="2:17" ht="18" customHeight="1">
      <c r="B32" s="12">
        <v>28</v>
      </c>
      <c r="C32" s="13" t="s">
        <v>27</v>
      </c>
      <c r="D32" s="14">
        <f>'人工林率Ｂ集計'!E32</f>
        <v>560663.7999999999</v>
      </c>
      <c r="E32" s="90">
        <v>8396.16</v>
      </c>
      <c r="F32" s="15">
        <f t="shared" si="3"/>
        <v>8396.16</v>
      </c>
      <c r="G32" s="16"/>
      <c r="H32" s="17">
        <f t="shared" si="0"/>
        <v>0.6677621674670324</v>
      </c>
      <c r="I32" s="11"/>
      <c r="J32" s="12">
        <v>28</v>
      </c>
      <c r="K32" s="13" t="s">
        <v>27</v>
      </c>
      <c r="L32" s="14">
        <v>562065.71</v>
      </c>
      <c r="M32" s="15">
        <v>8395.47</v>
      </c>
      <c r="N32" s="16"/>
      <c r="O32" s="17">
        <f t="shared" si="1"/>
        <v>0.6694868899537489</v>
      </c>
      <c r="P32" s="11"/>
      <c r="Q32" s="17">
        <f t="shared" si="2"/>
        <v>0.9974238143978658</v>
      </c>
    </row>
    <row r="33" spans="2:17" ht="18" customHeight="1">
      <c r="B33" s="12">
        <v>29</v>
      </c>
      <c r="C33" s="13" t="s">
        <v>28</v>
      </c>
      <c r="D33" s="14">
        <f>'人工林率Ｂ集計'!E33</f>
        <v>284791.02999999997</v>
      </c>
      <c r="E33" s="90">
        <v>3691.09</v>
      </c>
      <c r="F33" s="15">
        <f t="shared" si="3"/>
        <v>3691.09</v>
      </c>
      <c r="G33" s="16"/>
      <c r="H33" s="17">
        <f t="shared" si="0"/>
        <v>0.7715634947942206</v>
      </c>
      <c r="I33" s="11"/>
      <c r="J33" s="12">
        <v>29</v>
      </c>
      <c r="K33" s="13" t="s">
        <v>28</v>
      </c>
      <c r="L33" s="14">
        <v>284426.28</v>
      </c>
      <c r="M33" s="15">
        <v>3691.09</v>
      </c>
      <c r="N33" s="16"/>
      <c r="O33" s="17">
        <f t="shared" si="1"/>
        <v>0.7705753043139019</v>
      </c>
      <c r="P33" s="11"/>
      <c r="Q33" s="17">
        <f t="shared" si="2"/>
        <v>1.0012824061124028</v>
      </c>
    </row>
    <row r="34" spans="2:17" ht="18" customHeight="1">
      <c r="B34" s="12">
        <v>30</v>
      </c>
      <c r="C34" s="13" t="s">
        <v>29</v>
      </c>
      <c r="D34" s="14">
        <f>'人工林率Ｂ集計'!E34</f>
        <v>363040.93</v>
      </c>
      <c r="E34" s="90">
        <v>4726.29</v>
      </c>
      <c r="F34" s="15">
        <f t="shared" si="3"/>
        <v>4726.29</v>
      </c>
      <c r="G34" s="16"/>
      <c r="H34" s="17">
        <f t="shared" si="0"/>
        <v>0.7681308806696161</v>
      </c>
      <c r="I34" s="11"/>
      <c r="J34" s="12">
        <v>30</v>
      </c>
      <c r="K34" s="13" t="s">
        <v>29</v>
      </c>
      <c r="L34" s="14">
        <v>363592.24</v>
      </c>
      <c r="M34" s="15">
        <v>4726.12</v>
      </c>
      <c r="N34" s="16"/>
      <c r="O34" s="17">
        <f t="shared" si="1"/>
        <v>0.7693250277182975</v>
      </c>
      <c r="P34" s="11"/>
      <c r="Q34" s="17">
        <f t="shared" si="2"/>
        <v>0.9984477990372639</v>
      </c>
    </row>
    <row r="35" spans="2:17" ht="18" customHeight="1">
      <c r="B35" s="12">
        <v>31</v>
      </c>
      <c r="C35" s="13" t="s">
        <v>30</v>
      </c>
      <c r="D35" s="14">
        <f>'人工林率Ｂ集計'!E35</f>
        <v>258925.66</v>
      </c>
      <c r="E35" s="90">
        <v>3507.28</v>
      </c>
      <c r="F35" s="15">
        <f t="shared" si="3"/>
        <v>3507.28</v>
      </c>
      <c r="G35" s="16"/>
      <c r="H35" s="17">
        <f t="shared" si="0"/>
        <v>0.7382520357656075</v>
      </c>
      <c r="I35" s="11"/>
      <c r="J35" s="12">
        <v>31</v>
      </c>
      <c r="K35" s="13" t="s">
        <v>30</v>
      </c>
      <c r="L35" s="14">
        <v>257734.13</v>
      </c>
      <c r="M35" s="15">
        <v>3507.26</v>
      </c>
      <c r="N35" s="16"/>
      <c r="O35" s="17">
        <f t="shared" si="1"/>
        <v>0.734858921209149</v>
      </c>
      <c r="P35" s="11"/>
      <c r="Q35" s="17">
        <f t="shared" si="2"/>
        <v>1.0046173686656419</v>
      </c>
    </row>
    <row r="36" spans="2:17" ht="18" customHeight="1">
      <c r="B36" s="12">
        <v>32</v>
      </c>
      <c r="C36" s="13" t="s">
        <v>31</v>
      </c>
      <c r="D36" s="14">
        <f>'人工林率Ｂ集計'!E36</f>
        <v>525589.38</v>
      </c>
      <c r="E36" s="90">
        <v>6707.96</v>
      </c>
      <c r="F36" s="15">
        <f t="shared" si="3"/>
        <v>6707.96</v>
      </c>
      <c r="G36" s="16"/>
      <c r="H36" s="17">
        <f t="shared" si="0"/>
        <v>0.7835308797309465</v>
      </c>
      <c r="I36" s="11"/>
      <c r="J36" s="12">
        <v>32</v>
      </c>
      <c r="K36" s="13" t="s">
        <v>31</v>
      </c>
      <c r="L36" s="14">
        <v>525748.42</v>
      </c>
      <c r="M36" s="15">
        <v>6707.57</v>
      </c>
      <c r="N36" s="16"/>
      <c r="O36" s="17">
        <f t="shared" si="1"/>
        <v>0.7838135420129795</v>
      </c>
      <c r="P36" s="11"/>
      <c r="Q36" s="17">
        <f t="shared" si="2"/>
        <v>0.9996393756079959</v>
      </c>
    </row>
    <row r="37" spans="2:17" ht="18" customHeight="1">
      <c r="B37" s="12">
        <v>33</v>
      </c>
      <c r="C37" s="13" t="s">
        <v>32</v>
      </c>
      <c r="D37" s="14">
        <f>'人工林率Ｂ集計'!E37</f>
        <v>483808.46</v>
      </c>
      <c r="E37" s="90">
        <v>7113.23</v>
      </c>
      <c r="F37" s="15">
        <f t="shared" si="3"/>
        <v>7113.23</v>
      </c>
      <c r="G37" s="16"/>
      <c r="H37" s="17">
        <f t="shared" si="0"/>
        <v>0.6801529825409836</v>
      </c>
      <c r="I37" s="11"/>
      <c r="J37" s="12">
        <v>33</v>
      </c>
      <c r="K37" s="13" t="s">
        <v>32</v>
      </c>
      <c r="L37" s="14">
        <v>483597.11</v>
      </c>
      <c r="M37" s="15">
        <v>7113</v>
      </c>
      <c r="N37" s="16"/>
      <c r="O37" s="17">
        <f t="shared" si="1"/>
        <v>0.6798778433853507</v>
      </c>
      <c r="P37" s="11"/>
      <c r="Q37" s="17">
        <f t="shared" si="2"/>
        <v>1.000404689104535</v>
      </c>
    </row>
    <row r="38" spans="2:17" ht="18" customHeight="1">
      <c r="B38" s="12">
        <v>34</v>
      </c>
      <c r="C38" s="13" t="s">
        <v>33</v>
      </c>
      <c r="D38" s="14">
        <f>'人工林率Ｂ集計'!E38</f>
        <v>612132.5199999999</v>
      </c>
      <c r="E38" s="90">
        <v>8479.7</v>
      </c>
      <c r="F38" s="15">
        <f t="shared" si="3"/>
        <v>8479.7</v>
      </c>
      <c r="G38" s="16"/>
      <c r="H38" s="17">
        <f t="shared" si="0"/>
        <v>0.7218799249973464</v>
      </c>
      <c r="I38" s="11"/>
      <c r="J38" s="12">
        <v>34</v>
      </c>
      <c r="K38" s="13" t="s">
        <v>33</v>
      </c>
      <c r="L38" s="14">
        <v>612897.16</v>
      </c>
      <c r="M38" s="15">
        <v>8478.52</v>
      </c>
      <c r="N38" s="16"/>
      <c r="O38" s="17">
        <f t="shared" si="1"/>
        <v>0.7228822483169232</v>
      </c>
      <c r="P38" s="11"/>
      <c r="Q38" s="17">
        <f t="shared" si="2"/>
        <v>0.9986134348686658</v>
      </c>
    </row>
    <row r="39" spans="2:17" ht="18" customHeight="1">
      <c r="B39" s="12">
        <v>35</v>
      </c>
      <c r="C39" s="13" t="s">
        <v>34</v>
      </c>
      <c r="D39" s="14">
        <f>'人工林率Ｂ集計'!E39</f>
        <v>437407</v>
      </c>
      <c r="E39" s="90">
        <v>6114.09</v>
      </c>
      <c r="F39" s="15">
        <f t="shared" si="3"/>
        <v>6114.09</v>
      </c>
      <c r="G39" s="16"/>
      <c r="H39" s="17">
        <f t="shared" si="0"/>
        <v>0.7154081801216534</v>
      </c>
      <c r="I39" s="11"/>
      <c r="J39" s="12">
        <v>35</v>
      </c>
      <c r="K39" s="13" t="s">
        <v>34</v>
      </c>
      <c r="L39" s="14">
        <v>438781.97</v>
      </c>
      <c r="M39" s="15">
        <v>6112.22</v>
      </c>
      <c r="N39" s="16"/>
      <c r="O39" s="17">
        <f t="shared" si="1"/>
        <v>0.7178765980282122</v>
      </c>
      <c r="P39" s="11"/>
      <c r="Q39" s="17">
        <f t="shared" si="2"/>
        <v>0.996561501080633</v>
      </c>
    </row>
    <row r="40" spans="2:17" ht="18" customHeight="1">
      <c r="B40" s="12">
        <v>36</v>
      </c>
      <c r="C40" s="13" t="s">
        <v>35</v>
      </c>
      <c r="D40" s="14">
        <f>'人工林率Ｂ集計'!E40</f>
        <v>313862.84</v>
      </c>
      <c r="E40" s="90">
        <v>4146.74</v>
      </c>
      <c r="F40" s="15">
        <f t="shared" si="3"/>
        <v>4146.74</v>
      </c>
      <c r="G40" s="16"/>
      <c r="H40" s="17">
        <f t="shared" si="0"/>
        <v>0.7568905694593826</v>
      </c>
      <c r="I40" s="11"/>
      <c r="J40" s="12">
        <v>36</v>
      </c>
      <c r="K40" s="13" t="s">
        <v>35</v>
      </c>
      <c r="L40" s="14">
        <v>312340.26</v>
      </c>
      <c r="M40" s="15">
        <v>4145.69</v>
      </c>
      <c r="N40" s="16"/>
      <c r="O40" s="17">
        <f t="shared" si="1"/>
        <v>0.7534095892360501</v>
      </c>
      <c r="P40" s="11"/>
      <c r="Q40" s="17">
        <f t="shared" si="2"/>
        <v>1.0046203025194598</v>
      </c>
    </row>
    <row r="41" spans="2:17" ht="18" customHeight="1">
      <c r="B41" s="12">
        <v>37</v>
      </c>
      <c r="C41" s="13" t="s">
        <v>36</v>
      </c>
      <c r="D41" s="14">
        <f>'人工林率Ｂ集計'!E41</f>
        <v>87577.35999999999</v>
      </c>
      <c r="E41" s="90">
        <v>1876.55</v>
      </c>
      <c r="F41" s="15">
        <f t="shared" si="3"/>
        <v>1876.55</v>
      </c>
      <c r="G41" s="16"/>
      <c r="H41" s="17">
        <f t="shared" si="0"/>
        <v>0.46669345341184615</v>
      </c>
      <c r="I41" s="11"/>
      <c r="J41" s="12">
        <v>37</v>
      </c>
      <c r="K41" s="13" t="s">
        <v>36</v>
      </c>
      <c r="L41" s="14">
        <v>87858.52</v>
      </c>
      <c r="M41" s="15">
        <v>1876.47</v>
      </c>
      <c r="N41" s="16"/>
      <c r="O41" s="17">
        <f t="shared" si="1"/>
        <v>0.46821169536416785</v>
      </c>
      <c r="P41" s="11"/>
      <c r="Q41" s="17">
        <f t="shared" si="2"/>
        <v>0.9967573600417203</v>
      </c>
    </row>
    <row r="42" spans="2:17" ht="18" customHeight="1">
      <c r="B42" s="12">
        <v>38</v>
      </c>
      <c r="C42" s="13" t="s">
        <v>37</v>
      </c>
      <c r="D42" s="14">
        <f>'人工林率Ｂ集計'!E42</f>
        <v>401113.6</v>
      </c>
      <c r="E42" s="90">
        <v>5678.33</v>
      </c>
      <c r="F42" s="15">
        <f t="shared" si="3"/>
        <v>5678.33</v>
      </c>
      <c r="G42" s="16"/>
      <c r="H42" s="17">
        <f t="shared" si="0"/>
        <v>0.706393605162081</v>
      </c>
      <c r="I42" s="11"/>
      <c r="J42" s="12">
        <v>38</v>
      </c>
      <c r="K42" s="13" t="s">
        <v>37</v>
      </c>
      <c r="L42" s="14">
        <v>401146.5</v>
      </c>
      <c r="M42" s="15">
        <v>5677.38</v>
      </c>
      <c r="N42" s="16"/>
      <c r="O42" s="17">
        <f t="shared" si="1"/>
        <v>0.7065697557676252</v>
      </c>
      <c r="P42" s="11"/>
      <c r="Q42" s="17">
        <f t="shared" si="2"/>
        <v>0.9997506960861172</v>
      </c>
    </row>
    <row r="43" spans="2:17" ht="18" customHeight="1">
      <c r="B43" s="12">
        <v>39</v>
      </c>
      <c r="C43" s="13" t="s">
        <v>38</v>
      </c>
      <c r="D43" s="14">
        <f>'人工林率Ｂ集計'!E43</f>
        <v>596783.0700000001</v>
      </c>
      <c r="E43" s="90">
        <v>7105.16</v>
      </c>
      <c r="F43" s="15">
        <f t="shared" si="3"/>
        <v>7105.16</v>
      </c>
      <c r="G43" s="16"/>
      <c r="H43" s="17">
        <f t="shared" si="0"/>
        <v>0.8399291078596401</v>
      </c>
      <c r="I43" s="11"/>
      <c r="J43" s="12">
        <v>39</v>
      </c>
      <c r="K43" s="13" t="s">
        <v>38</v>
      </c>
      <c r="L43" s="14">
        <v>599179.63</v>
      </c>
      <c r="M43" s="15">
        <v>7105.01</v>
      </c>
      <c r="N43" s="16"/>
      <c r="O43" s="17">
        <f t="shared" si="1"/>
        <v>0.843319896805212</v>
      </c>
      <c r="P43" s="11"/>
      <c r="Q43" s="17">
        <f t="shared" si="2"/>
        <v>0.9959792375841986</v>
      </c>
    </row>
    <row r="44" spans="2:17" ht="18" customHeight="1">
      <c r="B44" s="12">
        <v>40</v>
      </c>
      <c r="C44" s="13" t="s">
        <v>39</v>
      </c>
      <c r="D44" s="14">
        <f>'人工林率Ｂ集計'!E44</f>
        <v>221800.79</v>
      </c>
      <c r="E44" s="90">
        <v>4978.51</v>
      </c>
      <c r="F44" s="15">
        <f t="shared" si="3"/>
        <v>4978.51</v>
      </c>
      <c r="G44" s="16"/>
      <c r="H44" s="17">
        <f t="shared" si="0"/>
        <v>0.44551640952815197</v>
      </c>
      <c r="I44" s="11"/>
      <c r="J44" s="12">
        <v>40</v>
      </c>
      <c r="K44" s="13" t="s">
        <v>39</v>
      </c>
      <c r="L44" s="14">
        <v>222368.95</v>
      </c>
      <c r="M44" s="15">
        <v>4976.17</v>
      </c>
      <c r="N44" s="16"/>
      <c r="O44" s="17">
        <f t="shared" si="1"/>
        <v>0.44686767132151833</v>
      </c>
      <c r="P44" s="11"/>
      <c r="Q44" s="17">
        <f t="shared" si="2"/>
        <v>0.9969761477947816</v>
      </c>
    </row>
    <row r="45" spans="2:17" ht="18" customHeight="1">
      <c r="B45" s="12">
        <v>41</v>
      </c>
      <c r="C45" s="13" t="s">
        <v>40</v>
      </c>
      <c r="D45" s="14">
        <f>'人工林率Ｂ集計'!E45</f>
        <v>111115.37</v>
      </c>
      <c r="E45" s="90">
        <v>2439.65</v>
      </c>
      <c r="F45" s="15">
        <f t="shared" si="3"/>
        <v>2439.65</v>
      </c>
      <c r="G45" s="16"/>
      <c r="H45" s="17">
        <f t="shared" si="0"/>
        <v>0.45545619248662716</v>
      </c>
      <c r="I45" s="11"/>
      <c r="J45" s="12">
        <v>41</v>
      </c>
      <c r="K45" s="13" t="s">
        <v>40</v>
      </c>
      <c r="L45" s="14">
        <v>110702.43</v>
      </c>
      <c r="M45" s="15">
        <v>2439.58</v>
      </c>
      <c r="N45" s="16"/>
      <c r="O45" s="17">
        <f t="shared" si="1"/>
        <v>0.4537765926921847</v>
      </c>
      <c r="P45" s="11"/>
      <c r="Q45" s="17">
        <f t="shared" si="2"/>
        <v>1.003701380418231</v>
      </c>
    </row>
    <row r="46" spans="2:17" ht="18" customHeight="1">
      <c r="B46" s="12">
        <v>42</v>
      </c>
      <c r="C46" s="13" t="s">
        <v>41</v>
      </c>
      <c r="D46" s="14">
        <f>'人工林率Ｂ集計'!E46</f>
        <v>242559.97</v>
      </c>
      <c r="E46" s="90">
        <v>4105.47</v>
      </c>
      <c r="F46" s="15">
        <f t="shared" si="3"/>
        <v>4105.47</v>
      </c>
      <c r="G46" s="16"/>
      <c r="H46" s="17">
        <f t="shared" si="0"/>
        <v>0.5908214406633101</v>
      </c>
      <c r="I46" s="11"/>
      <c r="J46" s="12">
        <v>42</v>
      </c>
      <c r="K46" s="13" t="s">
        <v>41</v>
      </c>
      <c r="L46" s="14">
        <v>242942.87</v>
      </c>
      <c r="M46" s="15">
        <v>4095.22</v>
      </c>
      <c r="N46" s="16"/>
      <c r="O46" s="17">
        <f t="shared" si="1"/>
        <v>0.5932352108067455</v>
      </c>
      <c r="P46" s="11"/>
      <c r="Q46" s="17">
        <f t="shared" si="2"/>
        <v>0.9959311751907766</v>
      </c>
    </row>
    <row r="47" spans="2:17" ht="18" customHeight="1">
      <c r="B47" s="12">
        <v>43</v>
      </c>
      <c r="C47" s="13" t="s">
        <v>42</v>
      </c>
      <c r="D47" s="14">
        <f>'人工林率Ｂ集計'!E47</f>
        <v>463832.92000000004</v>
      </c>
      <c r="E47" s="90">
        <v>7404.79</v>
      </c>
      <c r="F47" s="15">
        <f t="shared" si="3"/>
        <v>7404.79</v>
      </c>
      <c r="G47" s="16"/>
      <c r="H47" s="17">
        <f t="shared" si="0"/>
        <v>0.6263957789484915</v>
      </c>
      <c r="I47" s="11"/>
      <c r="J47" s="12">
        <v>43</v>
      </c>
      <c r="K47" s="13" t="s">
        <v>42</v>
      </c>
      <c r="L47" s="14">
        <v>465741.92</v>
      </c>
      <c r="M47" s="15">
        <v>7405.21</v>
      </c>
      <c r="N47" s="16"/>
      <c r="O47" s="17">
        <f t="shared" si="1"/>
        <v>0.6289381665070943</v>
      </c>
      <c r="P47" s="11"/>
      <c r="Q47" s="17">
        <f t="shared" si="2"/>
        <v>0.9959576510156438</v>
      </c>
    </row>
    <row r="48" spans="2:17" ht="18" customHeight="1">
      <c r="B48" s="12">
        <v>44</v>
      </c>
      <c r="C48" s="13" t="s">
        <v>43</v>
      </c>
      <c r="D48" s="14">
        <f>'人工林率Ｂ集計'!E48</f>
        <v>453492</v>
      </c>
      <c r="E48" s="90">
        <v>6339.74</v>
      </c>
      <c r="F48" s="15">
        <f t="shared" si="3"/>
        <v>6339.74</v>
      </c>
      <c r="G48" s="16"/>
      <c r="H48" s="17">
        <f t="shared" si="0"/>
        <v>0.7153164009880532</v>
      </c>
      <c r="I48" s="11"/>
      <c r="J48" s="12">
        <v>44</v>
      </c>
      <c r="K48" s="13" t="s">
        <v>43</v>
      </c>
      <c r="L48" s="14">
        <v>452607.89</v>
      </c>
      <c r="M48" s="15">
        <v>6339.33</v>
      </c>
      <c r="N48" s="16"/>
      <c r="O48" s="17">
        <f t="shared" si="1"/>
        <v>0.7139680218571995</v>
      </c>
      <c r="P48" s="11"/>
      <c r="Q48" s="17">
        <f t="shared" si="2"/>
        <v>1.0018885707616794</v>
      </c>
    </row>
    <row r="49" spans="2:17" ht="18" customHeight="1">
      <c r="B49" s="12">
        <v>45</v>
      </c>
      <c r="C49" s="13" t="s">
        <v>44</v>
      </c>
      <c r="D49" s="14">
        <f>'人工林率Ｂ集計'!E49</f>
        <v>589877.5800000001</v>
      </c>
      <c r="E49" s="90">
        <v>7735.99</v>
      </c>
      <c r="F49" s="15">
        <f t="shared" si="3"/>
        <v>7735.99</v>
      </c>
      <c r="G49" s="16"/>
      <c r="H49" s="17">
        <f t="shared" si="0"/>
        <v>0.7625107840108377</v>
      </c>
      <c r="I49" s="11"/>
      <c r="J49" s="12">
        <v>45</v>
      </c>
      <c r="K49" s="13" t="s">
        <v>44</v>
      </c>
      <c r="L49" s="14">
        <v>589208.44</v>
      </c>
      <c r="M49" s="15">
        <v>7734.78</v>
      </c>
      <c r="N49" s="16"/>
      <c r="O49" s="17">
        <f t="shared" si="1"/>
        <v>0.761764962933658</v>
      </c>
      <c r="P49" s="11"/>
      <c r="Q49" s="17">
        <f t="shared" si="2"/>
        <v>1.0009790698095478</v>
      </c>
    </row>
    <row r="50" spans="2:17" ht="18" customHeight="1">
      <c r="B50" s="12">
        <v>46</v>
      </c>
      <c r="C50" s="13" t="s">
        <v>45</v>
      </c>
      <c r="D50" s="14">
        <f>'人工林率Ｂ集計'!E50</f>
        <v>584225.71</v>
      </c>
      <c r="E50" s="90">
        <v>9188.82</v>
      </c>
      <c r="F50" s="15">
        <f t="shared" si="3"/>
        <v>9188.82</v>
      </c>
      <c r="G50" s="16"/>
      <c r="H50" s="17">
        <f t="shared" si="0"/>
        <v>0.6358005815763068</v>
      </c>
      <c r="I50" s="11"/>
      <c r="J50" s="12">
        <v>46</v>
      </c>
      <c r="K50" s="13" t="s">
        <v>45</v>
      </c>
      <c r="L50" s="14">
        <v>590450.58</v>
      </c>
      <c r="M50" s="15">
        <v>9187.8</v>
      </c>
      <c r="N50" s="16"/>
      <c r="O50" s="17">
        <f t="shared" si="1"/>
        <v>0.6426463135897603</v>
      </c>
      <c r="P50" s="11"/>
      <c r="Q50" s="17">
        <f t="shared" si="2"/>
        <v>0.9893475900060581</v>
      </c>
    </row>
    <row r="51" spans="2:17" ht="18" customHeight="1" thickBot="1">
      <c r="B51" s="18">
        <v>47</v>
      </c>
      <c r="C51" s="19" t="s">
        <v>46</v>
      </c>
      <c r="D51" s="20">
        <f>'人工林率Ｂ集計'!E51</f>
        <v>104580.07</v>
      </c>
      <c r="E51" s="91">
        <v>2276.49</v>
      </c>
      <c r="F51" s="21">
        <f t="shared" si="3"/>
        <v>2276.49</v>
      </c>
      <c r="G51" s="16"/>
      <c r="H51" s="22">
        <f t="shared" si="0"/>
        <v>0.45939173903685065</v>
      </c>
      <c r="I51" s="11"/>
      <c r="J51" s="18">
        <v>47</v>
      </c>
      <c r="K51" s="19" t="s">
        <v>46</v>
      </c>
      <c r="L51" s="20">
        <v>105036.43</v>
      </c>
      <c r="M51" s="21">
        <v>2275.28</v>
      </c>
      <c r="N51" s="16"/>
      <c r="O51" s="22">
        <f t="shared" si="1"/>
        <v>0.46164177595724476</v>
      </c>
      <c r="P51" s="11"/>
      <c r="Q51" s="22">
        <f t="shared" si="2"/>
        <v>0.9951260110380424</v>
      </c>
    </row>
    <row r="52" spans="4:17" ht="18" customHeight="1" thickBot="1">
      <c r="D52" s="23" t="s">
        <v>92</v>
      </c>
      <c r="E52" s="23" t="s">
        <v>86</v>
      </c>
      <c r="F52" s="24">
        <v>61.02</v>
      </c>
      <c r="G52" s="16"/>
      <c r="H52" s="24"/>
      <c r="I52" s="24"/>
      <c r="J52" s="16"/>
      <c r="K52" s="16"/>
      <c r="L52" s="23" t="s">
        <v>57</v>
      </c>
      <c r="M52" s="24">
        <v>61.02</v>
      </c>
      <c r="N52" s="16"/>
      <c r="O52" s="24"/>
      <c r="P52" s="24"/>
      <c r="Q52" s="24"/>
    </row>
    <row r="53" spans="2:17" ht="18" customHeight="1" thickBot="1">
      <c r="B53" s="105" t="s">
        <v>69</v>
      </c>
      <c r="C53" s="106"/>
      <c r="D53" s="25">
        <f>+SUM(D5:D51)</f>
        <v>25081390.229999997</v>
      </c>
      <c r="E53" s="25">
        <f>+SUM(E5:E51)</f>
        <v>377954.83999999997</v>
      </c>
      <c r="F53" s="26">
        <f>+SUM(F5:F52)</f>
        <v>372918.69999999995</v>
      </c>
      <c r="G53" s="16"/>
      <c r="H53" s="50">
        <f>+D53/F53/100</f>
        <v>0.6725699255628639</v>
      </c>
      <c r="I53" s="27"/>
      <c r="J53" s="105" t="s">
        <v>69</v>
      </c>
      <c r="K53" s="106"/>
      <c r="L53" s="25">
        <f>+SUM(L5:L51)</f>
        <v>25096987.450000003</v>
      </c>
      <c r="M53" s="26">
        <f>+SUM(M5:M52)</f>
        <v>372887.00000000006</v>
      </c>
      <c r="N53" s="16"/>
      <c r="O53" s="50">
        <f>+L53/M53/100</f>
        <v>0.6730453850630351</v>
      </c>
      <c r="P53" s="27"/>
      <c r="Q53" s="50">
        <f t="shared" si="2"/>
        <v>0.999293569927492</v>
      </c>
    </row>
    <row r="54" spans="4:17" ht="18" customHeight="1">
      <c r="D54" s="32" t="s">
        <v>60</v>
      </c>
      <c r="E54" s="32" t="s">
        <v>87</v>
      </c>
      <c r="F54" s="9">
        <f>+F53+F64</f>
        <v>377954.83999999997</v>
      </c>
      <c r="G54" s="16"/>
      <c r="H54" s="16"/>
      <c r="I54" s="16"/>
      <c r="J54" s="16"/>
      <c r="K54" s="16"/>
      <c r="L54" s="32" t="s">
        <v>60</v>
      </c>
      <c r="M54" s="9">
        <f>+M53+M52+M64</f>
        <v>377984.1600000001</v>
      </c>
      <c r="N54" s="16"/>
      <c r="O54" s="16"/>
      <c r="P54" s="28"/>
      <c r="Q54" s="28"/>
    </row>
    <row r="55" spans="4:17" ht="18" customHeight="1">
      <c r="D55" s="28"/>
      <c r="E55" s="28"/>
      <c r="F55" s="33"/>
      <c r="L55" s="28"/>
      <c r="M55" s="33"/>
      <c r="P55" s="28"/>
      <c r="Q55" s="28"/>
    </row>
    <row r="56" spans="3:17" ht="18" customHeight="1">
      <c r="C56" s="34" t="s">
        <v>49</v>
      </c>
      <c r="D56" s="35"/>
      <c r="E56" s="35"/>
      <c r="F56" s="35"/>
      <c r="G56" s="36"/>
      <c r="H56" s="37"/>
      <c r="I56" s="37"/>
      <c r="K56" s="34" t="s">
        <v>49</v>
      </c>
      <c r="L56" s="35"/>
      <c r="M56" s="35"/>
      <c r="N56" s="36"/>
      <c r="O56" s="37"/>
      <c r="P56" s="28"/>
      <c r="Q56" s="28"/>
    </row>
    <row r="57" spans="3:17" ht="18" customHeight="1">
      <c r="C57" s="38" t="s">
        <v>50</v>
      </c>
      <c r="D57" s="39"/>
      <c r="E57" s="39"/>
      <c r="F57" s="40">
        <v>253.33</v>
      </c>
      <c r="G57" s="36"/>
      <c r="H57" s="37"/>
      <c r="I57" s="37"/>
      <c r="K57" s="38" t="s">
        <v>50</v>
      </c>
      <c r="L57" s="39"/>
      <c r="M57" s="40">
        <v>253.33</v>
      </c>
      <c r="N57" s="36"/>
      <c r="O57" s="37"/>
      <c r="P57" s="28"/>
      <c r="Q57" s="28"/>
    </row>
    <row r="58" spans="3:17" ht="18" customHeight="1">
      <c r="C58" s="41" t="s">
        <v>51</v>
      </c>
      <c r="D58" s="42"/>
      <c r="E58" s="42"/>
      <c r="F58" s="43">
        <v>538.56</v>
      </c>
      <c r="G58" s="36"/>
      <c r="H58" s="37"/>
      <c r="I58" s="37"/>
      <c r="K58" s="41" t="s">
        <v>51</v>
      </c>
      <c r="L58" s="42"/>
      <c r="M58" s="43">
        <v>538.56</v>
      </c>
      <c r="N58" s="36"/>
      <c r="O58" s="37"/>
      <c r="P58" s="28"/>
      <c r="Q58" s="28"/>
    </row>
    <row r="59" spans="3:15" ht="18" customHeight="1">
      <c r="C59" s="41" t="s">
        <v>56</v>
      </c>
      <c r="D59" s="42"/>
      <c r="E59" s="42"/>
      <c r="F59" s="43">
        <v>960.27</v>
      </c>
      <c r="G59" s="36"/>
      <c r="H59" s="37"/>
      <c r="I59" s="37"/>
      <c r="K59" s="41" t="s">
        <v>56</v>
      </c>
      <c r="L59" s="42"/>
      <c r="M59" s="43">
        <v>960.27</v>
      </c>
      <c r="N59" s="36"/>
      <c r="O59" s="37"/>
    </row>
    <row r="60" spans="3:15" ht="18" customHeight="1">
      <c r="C60" s="41" t="s">
        <v>52</v>
      </c>
      <c r="D60" s="42"/>
      <c r="E60" s="42"/>
      <c r="F60" s="43">
        <v>1450.24</v>
      </c>
      <c r="G60" s="36"/>
      <c r="H60" s="37"/>
      <c r="I60" s="37"/>
      <c r="K60" s="41" t="s">
        <v>52</v>
      </c>
      <c r="L60" s="42"/>
      <c r="M60" s="43">
        <v>1450.24</v>
      </c>
      <c r="N60" s="36"/>
      <c r="O60" s="37"/>
    </row>
    <row r="61" spans="3:15" ht="18" customHeight="1">
      <c r="C61" s="41" t="s">
        <v>53</v>
      </c>
      <c r="D61" s="42"/>
      <c r="E61" s="42"/>
      <c r="F61" s="43">
        <v>973.3</v>
      </c>
      <c r="G61" s="36"/>
      <c r="H61" s="37"/>
      <c r="I61" s="37"/>
      <c r="K61" s="41" t="s">
        <v>53</v>
      </c>
      <c r="L61" s="42"/>
      <c r="M61" s="43">
        <v>973.3</v>
      </c>
      <c r="N61" s="36"/>
      <c r="O61" s="37"/>
    </row>
    <row r="62" spans="3:15" ht="18" customHeight="1">
      <c r="C62" s="41" t="s">
        <v>54</v>
      </c>
      <c r="D62" s="42"/>
      <c r="E62" s="42"/>
      <c r="F62" s="43">
        <v>760.5</v>
      </c>
      <c r="G62" s="36"/>
      <c r="H62" s="37"/>
      <c r="I62" s="37"/>
      <c r="K62" s="41" t="s">
        <v>54</v>
      </c>
      <c r="L62" s="42"/>
      <c r="M62" s="43">
        <v>760.5</v>
      </c>
      <c r="N62" s="36"/>
      <c r="O62" s="37"/>
    </row>
    <row r="63" spans="3:15" ht="18" customHeight="1">
      <c r="C63" s="44" t="s">
        <v>55</v>
      </c>
      <c r="D63" s="45"/>
      <c r="E63" s="45"/>
      <c r="F63" s="46">
        <v>99.94</v>
      </c>
      <c r="G63" s="36"/>
      <c r="H63" s="37"/>
      <c r="I63" s="37"/>
      <c r="K63" s="44" t="s">
        <v>55</v>
      </c>
      <c r="L63" s="45"/>
      <c r="M63" s="46">
        <v>99.94</v>
      </c>
      <c r="N63" s="36"/>
      <c r="O63" s="37"/>
    </row>
    <row r="64" spans="3:15" ht="18" customHeight="1">
      <c r="C64" s="47" t="s">
        <v>70</v>
      </c>
      <c r="D64" s="48"/>
      <c r="E64" s="48"/>
      <c r="F64" s="49">
        <f>+SUM(F57:F63)</f>
        <v>5036.139999999999</v>
      </c>
      <c r="G64" s="36"/>
      <c r="H64" s="37"/>
      <c r="I64" s="37"/>
      <c r="K64" s="47" t="s">
        <v>70</v>
      </c>
      <c r="L64" s="48"/>
      <c r="M64" s="49">
        <f>+SUM(M57:M63)</f>
        <v>5036.139999999999</v>
      </c>
      <c r="N64" s="36"/>
      <c r="O64" s="37"/>
    </row>
    <row r="65" spans="4:15" ht="18" customHeight="1">
      <c r="D65" s="28"/>
      <c r="E65" s="28"/>
      <c r="F65" s="29"/>
      <c r="H65" s="28"/>
      <c r="I65" s="28"/>
      <c r="L65" s="28"/>
      <c r="M65" s="29"/>
      <c r="O65" s="28"/>
    </row>
    <row r="66" spans="4:15" ht="18" customHeight="1">
      <c r="D66" s="28"/>
      <c r="E66" s="28"/>
      <c r="F66" s="29"/>
      <c r="H66" s="28"/>
      <c r="I66" s="28"/>
      <c r="J66" s="28"/>
      <c r="K66" s="28"/>
      <c r="L66" s="28"/>
      <c r="M66" s="28"/>
      <c r="N66" s="28"/>
      <c r="O66" s="28"/>
    </row>
    <row r="67" spans="4:15" ht="18" customHeight="1">
      <c r="D67" s="28"/>
      <c r="E67" s="28"/>
      <c r="F67" s="29"/>
      <c r="H67" s="28"/>
      <c r="I67" s="28"/>
      <c r="J67" s="28"/>
      <c r="K67" s="28"/>
      <c r="L67" s="28"/>
      <c r="M67" s="28"/>
      <c r="N67" s="28"/>
      <c r="O67" s="28"/>
    </row>
    <row r="68" spans="4:15" ht="18" customHeight="1">
      <c r="D68" s="28"/>
      <c r="E68" s="28"/>
      <c r="F68" s="29"/>
      <c r="H68" s="28"/>
      <c r="I68" s="28"/>
      <c r="J68" s="28"/>
      <c r="K68" s="28"/>
      <c r="L68" s="28"/>
      <c r="M68" s="28"/>
      <c r="N68" s="28"/>
      <c r="O68" s="28"/>
    </row>
    <row r="69" spans="8:15" ht="14.25">
      <c r="H69" s="28"/>
      <c r="I69" s="28"/>
      <c r="J69" s="28"/>
      <c r="K69" s="28"/>
      <c r="L69" s="28"/>
      <c r="M69" s="28"/>
      <c r="N69" s="28"/>
      <c r="O69" s="28"/>
    </row>
    <row r="70" spans="8:15" ht="14.25">
      <c r="H70" s="28"/>
      <c r="I70" s="28"/>
      <c r="J70" s="28"/>
      <c r="K70" s="28"/>
      <c r="L70" s="28"/>
      <c r="M70" s="28"/>
      <c r="N70" s="28"/>
      <c r="O70" s="28"/>
    </row>
  </sheetData>
  <sheetProtection/>
  <mergeCells count="8">
    <mergeCell ref="B53:C53"/>
    <mergeCell ref="J53:K53"/>
    <mergeCell ref="B1:D2"/>
    <mergeCell ref="B3:C4"/>
    <mergeCell ref="H3:H4"/>
    <mergeCell ref="J3:K4"/>
    <mergeCell ref="O3:O4"/>
    <mergeCell ref="Q3:Q4"/>
  </mergeCells>
  <printOptions horizontalCentered="1"/>
  <pageMargins left="0.3937007874015748" right="0.3937007874015748" top="0.984251968503937" bottom="0.5905511811023623" header="0.5118110236220472" footer="0.5118110236220472"/>
  <pageSetup horizontalDpi="600" verticalDpi="600" orientation="portrait" paperSize="9" scale="4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B1:Q70"/>
  <sheetViews>
    <sheetView view="pageBreakPreview" zoomScale="55" zoomScaleNormal="75" zoomScaleSheetLayoutView="55" zoomScalePageLayoutView="0" workbookViewId="0" topLeftCell="A1">
      <selection activeCell="E24" sqref="E24"/>
    </sheetView>
  </sheetViews>
  <sheetFormatPr defaultColWidth="8.625" defaultRowHeight="13.5"/>
  <cols>
    <col min="1" max="2" width="5.625" style="1" customWidth="1"/>
    <col min="3" max="3" width="12.625" style="1" customWidth="1"/>
    <col min="4" max="4" width="18.625" style="1" customWidth="1"/>
    <col min="5" max="5" width="15.00390625" style="1" customWidth="1"/>
    <col min="6" max="6" width="18.625" style="1" customWidth="1"/>
    <col min="7" max="7" width="5.625" style="1" customWidth="1"/>
    <col min="8" max="8" width="10.625" style="1" customWidth="1"/>
    <col min="9" max="9" width="8.625" style="1" customWidth="1"/>
    <col min="10" max="10" width="5.625" style="1" customWidth="1"/>
    <col min="11" max="11" width="12.625" style="1" customWidth="1"/>
    <col min="12" max="13" width="18.625" style="1" customWidth="1"/>
    <col min="14" max="14" width="5.625" style="1" customWidth="1"/>
    <col min="15" max="15" width="10.625" style="1" customWidth="1"/>
    <col min="16" max="16" width="8.625" style="1" customWidth="1"/>
    <col min="17" max="17" width="10.625" style="1" customWidth="1"/>
    <col min="18" max="16384" width="8.625" style="1" customWidth="1"/>
  </cols>
  <sheetData>
    <row r="1" spans="2:5" ht="18" customHeight="1">
      <c r="B1" s="94" t="s">
        <v>59</v>
      </c>
      <c r="C1" s="95"/>
      <c r="D1" s="95"/>
      <c r="E1" s="87"/>
    </row>
    <row r="2" spans="2:5" ht="18" customHeight="1" thickBot="1">
      <c r="B2" s="97"/>
      <c r="C2" s="97"/>
      <c r="D2" s="97"/>
      <c r="E2" s="88"/>
    </row>
    <row r="3" spans="2:17" ht="65.25" customHeight="1">
      <c r="B3" s="107" t="s">
        <v>58</v>
      </c>
      <c r="C3" s="108"/>
      <c r="D3" s="30" t="s">
        <v>83</v>
      </c>
      <c r="E3" s="31" t="s">
        <v>84</v>
      </c>
      <c r="F3" s="31" t="s">
        <v>85</v>
      </c>
      <c r="H3" s="103" t="s">
        <v>72</v>
      </c>
      <c r="J3" s="107" t="s">
        <v>58</v>
      </c>
      <c r="K3" s="108"/>
      <c r="L3" s="30" t="s">
        <v>79</v>
      </c>
      <c r="M3" s="31" t="s">
        <v>80</v>
      </c>
      <c r="O3" s="103" t="s">
        <v>72</v>
      </c>
      <c r="Q3" s="103" t="s">
        <v>73</v>
      </c>
    </row>
    <row r="4" spans="2:17" ht="18" customHeight="1" thickBot="1">
      <c r="B4" s="109"/>
      <c r="C4" s="110"/>
      <c r="D4" s="3" t="s">
        <v>47</v>
      </c>
      <c r="E4" s="4" t="s">
        <v>48</v>
      </c>
      <c r="F4" s="4" t="s">
        <v>48</v>
      </c>
      <c r="H4" s="104"/>
      <c r="I4" s="5"/>
      <c r="J4" s="109"/>
      <c r="K4" s="110"/>
      <c r="L4" s="3" t="s">
        <v>47</v>
      </c>
      <c r="M4" s="4" t="s">
        <v>48</v>
      </c>
      <c r="O4" s="104"/>
      <c r="P4" s="5"/>
      <c r="Q4" s="104"/>
    </row>
    <row r="5" spans="2:17" ht="18" customHeight="1">
      <c r="B5" s="6">
        <v>1</v>
      </c>
      <c r="C5" s="2" t="s">
        <v>0</v>
      </c>
      <c r="D5" s="7">
        <f>'人工林率Ｂ集計'!E5</f>
        <v>5542533.029999999</v>
      </c>
      <c r="E5" s="89">
        <v>83457</v>
      </c>
      <c r="F5" s="8">
        <f>E5-F64</f>
        <v>78420.86</v>
      </c>
      <c r="G5" s="9"/>
      <c r="H5" s="10">
        <f aca="true" t="shared" si="0" ref="H5:H51">+D5/F5/100</f>
        <v>0.7067676929327221</v>
      </c>
      <c r="I5" s="11"/>
      <c r="J5" s="6">
        <v>1</v>
      </c>
      <c r="K5" s="2" t="s">
        <v>0</v>
      </c>
      <c r="L5" s="7">
        <v>5538468.71</v>
      </c>
      <c r="M5" s="8">
        <v>78420.06</v>
      </c>
      <c r="N5" s="9"/>
      <c r="O5" s="10">
        <f>+L5/M5/100</f>
        <v>0.7062566274496602</v>
      </c>
      <c r="P5" s="11"/>
      <c r="Q5" s="10">
        <f>+H5/O5</f>
        <v>1.0007236257518848</v>
      </c>
    </row>
    <row r="6" spans="2:17" ht="18" customHeight="1">
      <c r="B6" s="12">
        <v>2</v>
      </c>
      <c r="C6" s="13" t="s">
        <v>1</v>
      </c>
      <c r="D6" s="14">
        <f>'人工林率Ｂ集計'!E6</f>
        <v>634784.5</v>
      </c>
      <c r="E6" s="90">
        <v>9644.55</v>
      </c>
      <c r="F6" s="15">
        <f>E6-36.61</f>
        <v>9607.939999999999</v>
      </c>
      <c r="G6" s="16"/>
      <c r="H6" s="17">
        <f t="shared" si="0"/>
        <v>0.660687410620799</v>
      </c>
      <c r="I6" s="11"/>
      <c r="J6" s="12">
        <v>2</v>
      </c>
      <c r="K6" s="13" t="s">
        <v>1</v>
      </c>
      <c r="L6" s="14">
        <v>634444.74</v>
      </c>
      <c r="M6" s="15">
        <v>9607.04</v>
      </c>
      <c r="N6" s="16"/>
      <c r="O6" s="17">
        <f aca="true" t="shared" si="1" ref="O6:O51">+L6/M6/100</f>
        <v>0.6603956473586037</v>
      </c>
      <c r="P6" s="11"/>
      <c r="Q6" s="17">
        <f aca="true" t="shared" si="2" ref="Q6:Q53">+H6/O6</f>
        <v>1.0004418007044147</v>
      </c>
    </row>
    <row r="7" spans="2:17" ht="18" customHeight="1">
      <c r="B7" s="12">
        <v>3</v>
      </c>
      <c r="C7" s="13" t="s">
        <v>2</v>
      </c>
      <c r="D7" s="14">
        <f>'人工林率Ｂ集計'!E7</f>
        <v>1172462.59</v>
      </c>
      <c r="E7" s="90">
        <v>15278.89</v>
      </c>
      <c r="F7" s="15">
        <f aca="true" t="shared" si="3" ref="F7:F51">E7</f>
        <v>15278.89</v>
      </c>
      <c r="G7" s="16"/>
      <c r="H7" s="17">
        <f t="shared" si="0"/>
        <v>0.7673741940677629</v>
      </c>
      <c r="I7" s="11"/>
      <c r="J7" s="12">
        <v>3</v>
      </c>
      <c r="K7" s="13" t="s">
        <v>2</v>
      </c>
      <c r="L7" s="14">
        <v>1174466.91</v>
      </c>
      <c r="M7" s="15">
        <v>15278.77</v>
      </c>
      <c r="N7" s="16"/>
      <c r="O7" s="17">
        <f t="shared" si="1"/>
        <v>0.7686920543996669</v>
      </c>
      <c r="P7" s="11"/>
      <c r="Q7" s="17">
        <f t="shared" si="2"/>
        <v>0.9982855809106375</v>
      </c>
    </row>
    <row r="8" spans="2:17" ht="18" customHeight="1">
      <c r="B8" s="12">
        <v>4</v>
      </c>
      <c r="C8" s="13" t="s">
        <v>3</v>
      </c>
      <c r="D8" s="14">
        <f>'人工林率Ｂ集計'!E8</f>
        <v>417923.76999999996</v>
      </c>
      <c r="E8" s="90">
        <v>7285.77</v>
      </c>
      <c r="F8" s="15">
        <f t="shared" si="3"/>
        <v>7285.77</v>
      </c>
      <c r="G8" s="16"/>
      <c r="H8" s="17">
        <f t="shared" si="0"/>
        <v>0.5736164743053925</v>
      </c>
      <c r="I8" s="11"/>
      <c r="J8" s="12">
        <v>4</v>
      </c>
      <c r="K8" s="13" t="s">
        <v>3</v>
      </c>
      <c r="L8" s="14">
        <v>417814.23</v>
      </c>
      <c r="M8" s="15">
        <v>7285.73</v>
      </c>
      <c r="N8" s="16"/>
      <c r="O8" s="17">
        <f t="shared" si="1"/>
        <v>0.5734692748701914</v>
      </c>
      <c r="P8" s="11"/>
      <c r="Q8" s="17">
        <f t="shared" si="2"/>
        <v>1.0002566823396675</v>
      </c>
    </row>
    <row r="9" spans="2:17" ht="18" customHeight="1">
      <c r="B9" s="12">
        <v>5</v>
      </c>
      <c r="C9" s="13" t="s">
        <v>4</v>
      </c>
      <c r="D9" s="14">
        <f>'人工林率Ｂ集計'!E9</f>
        <v>839535.8499999999</v>
      </c>
      <c r="E9" s="90">
        <v>11636.28</v>
      </c>
      <c r="F9" s="15">
        <f>E9-24.41</f>
        <v>11611.87</v>
      </c>
      <c r="G9" s="16"/>
      <c r="H9" s="17">
        <f t="shared" si="0"/>
        <v>0.7229979753476399</v>
      </c>
      <c r="I9" s="11"/>
      <c r="J9" s="12">
        <v>5</v>
      </c>
      <c r="K9" s="13" t="s">
        <v>4</v>
      </c>
      <c r="L9" s="14">
        <v>839182.73</v>
      </c>
      <c r="M9" s="15">
        <v>11612.22</v>
      </c>
      <c r="N9" s="16"/>
      <c r="O9" s="17">
        <f t="shared" si="1"/>
        <v>0.7226720902635327</v>
      </c>
      <c r="P9" s="11"/>
      <c r="Q9" s="17">
        <f t="shared" si="2"/>
        <v>1.0004509446102843</v>
      </c>
    </row>
    <row r="10" spans="2:17" ht="18" customHeight="1">
      <c r="B10" s="12">
        <v>6</v>
      </c>
      <c r="C10" s="13" t="s">
        <v>5</v>
      </c>
      <c r="D10" s="14">
        <f>'人工林率Ｂ集計'!E10</f>
        <v>668592.9199999999</v>
      </c>
      <c r="E10" s="90">
        <v>9323.46</v>
      </c>
      <c r="F10" s="15">
        <f t="shared" si="3"/>
        <v>9323.46</v>
      </c>
      <c r="G10" s="16"/>
      <c r="H10" s="17">
        <f t="shared" si="0"/>
        <v>0.7171081551269594</v>
      </c>
      <c r="I10" s="11"/>
      <c r="J10" s="12">
        <v>6</v>
      </c>
      <c r="K10" s="13" t="s">
        <v>5</v>
      </c>
      <c r="L10" s="14">
        <v>667238.05</v>
      </c>
      <c r="M10" s="15">
        <v>9323.44</v>
      </c>
      <c r="N10" s="16"/>
      <c r="O10" s="17">
        <f t="shared" si="1"/>
        <v>0.7156565066112937</v>
      </c>
      <c r="P10" s="11"/>
      <c r="Q10" s="17">
        <f t="shared" si="2"/>
        <v>1.0020284151716015</v>
      </c>
    </row>
    <row r="11" spans="2:17" ht="18" customHeight="1">
      <c r="B11" s="12">
        <v>7</v>
      </c>
      <c r="C11" s="13" t="s">
        <v>6</v>
      </c>
      <c r="D11" s="14">
        <f>'人工林率Ｂ集計'!E11</f>
        <v>975456.33</v>
      </c>
      <c r="E11" s="90">
        <v>13782.76</v>
      </c>
      <c r="F11" s="15">
        <f t="shared" si="3"/>
        <v>13782.76</v>
      </c>
      <c r="G11" s="16"/>
      <c r="H11" s="17">
        <f t="shared" si="0"/>
        <v>0.7077365709045214</v>
      </c>
      <c r="I11" s="11"/>
      <c r="J11" s="12">
        <v>7</v>
      </c>
      <c r="K11" s="13" t="s">
        <v>6</v>
      </c>
      <c r="L11" s="14">
        <v>972246.85</v>
      </c>
      <c r="M11" s="15">
        <v>13782.75</v>
      </c>
      <c r="N11" s="16"/>
      <c r="O11" s="17">
        <f t="shared" si="1"/>
        <v>0.7054084634778981</v>
      </c>
      <c r="P11" s="11"/>
      <c r="Q11" s="17">
        <f t="shared" si="2"/>
        <v>1.0033003678679229</v>
      </c>
    </row>
    <row r="12" spans="2:17" ht="18" customHeight="1">
      <c r="B12" s="12">
        <v>8</v>
      </c>
      <c r="C12" s="13" t="s">
        <v>7</v>
      </c>
      <c r="D12" s="14">
        <f>'人工林率Ｂ集計'!E12</f>
        <v>187508.24</v>
      </c>
      <c r="E12" s="90">
        <v>6095.72</v>
      </c>
      <c r="F12" s="15">
        <f t="shared" si="3"/>
        <v>6095.72</v>
      </c>
      <c r="G12" s="16"/>
      <c r="H12" s="17">
        <f t="shared" si="0"/>
        <v>0.30760638612009733</v>
      </c>
      <c r="I12" s="11"/>
      <c r="J12" s="12">
        <v>8</v>
      </c>
      <c r="K12" s="13" t="s">
        <v>7</v>
      </c>
      <c r="L12" s="14">
        <v>189329.83</v>
      </c>
      <c r="M12" s="15">
        <v>6095.69</v>
      </c>
      <c r="N12" s="16"/>
      <c r="O12" s="17">
        <f t="shared" si="1"/>
        <v>0.3105962245455396</v>
      </c>
      <c r="P12" s="11"/>
      <c r="Q12" s="17">
        <f t="shared" si="2"/>
        <v>0.9903738738942595</v>
      </c>
    </row>
    <row r="13" spans="2:17" ht="18" customHeight="1">
      <c r="B13" s="12">
        <v>9</v>
      </c>
      <c r="C13" s="13" t="s">
        <v>8</v>
      </c>
      <c r="D13" s="14">
        <f>'人工林率Ｂ集計'!E13</f>
        <v>350113.62</v>
      </c>
      <c r="E13" s="90">
        <v>6408.28</v>
      </c>
      <c r="F13" s="15">
        <f t="shared" si="3"/>
        <v>6408.28</v>
      </c>
      <c r="G13" s="16"/>
      <c r="H13" s="17">
        <f t="shared" si="0"/>
        <v>0.5463456965051465</v>
      </c>
      <c r="I13" s="11"/>
      <c r="J13" s="12">
        <v>9</v>
      </c>
      <c r="K13" s="13" t="s">
        <v>8</v>
      </c>
      <c r="L13" s="14">
        <v>353047.73</v>
      </c>
      <c r="M13" s="15">
        <v>6408.28</v>
      </c>
      <c r="N13" s="16"/>
      <c r="O13" s="17">
        <f t="shared" si="1"/>
        <v>0.5509243197862765</v>
      </c>
      <c r="P13" s="11"/>
      <c r="Q13" s="17">
        <f t="shared" si="2"/>
        <v>0.9916891973784961</v>
      </c>
    </row>
    <row r="14" spans="2:17" ht="18" customHeight="1">
      <c r="B14" s="12">
        <v>10</v>
      </c>
      <c r="C14" s="13" t="s">
        <v>9</v>
      </c>
      <c r="D14" s="14">
        <f>'人工林率Ｂ集計'!E14</f>
        <v>424170.79000000004</v>
      </c>
      <c r="E14" s="90">
        <v>6362.33</v>
      </c>
      <c r="F14" s="15">
        <f t="shared" si="3"/>
        <v>6362.33</v>
      </c>
      <c r="G14" s="16"/>
      <c r="H14" s="17">
        <f t="shared" si="0"/>
        <v>0.666690960701504</v>
      </c>
      <c r="I14" s="11"/>
      <c r="J14" s="12">
        <v>10</v>
      </c>
      <c r="K14" s="13" t="s">
        <v>9</v>
      </c>
      <c r="L14" s="14">
        <v>423330.6</v>
      </c>
      <c r="M14" s="15">
        <v>6363.16</v>
      </c>
      <c r="N14" s="16"/>
      <c r="O14" s="17">
        <f t="shared" si="1"/>
        <v>0.6652836012295777</v>
      </c>
      <c r="P14" s="11"/>
      <c r="Q14" s="17">
        <f t="shared" si="2"/>
        <v>1.0021154278706483</v>
      </c>
    </row>
    <row r="15" spans="2:17" ht="18" customHeight="1">
      <c r="B15" s="12">
        <v>11</v>
      </c>
      <c r="C15" s="13" t="s">
        <v>10</v>
      </c>
      <c r="D15" s="14">
        <f>'人工林率Ｂ集計'!E15</f>
        <v>121260.76999999999</v>
      </c>
      <c r="E15" s="90">
        <v>3798.08</v>
      </c>
      <c r="F15" s="15">
        <f t="shared" si="3"/>
        <v>3798.08</v>
      </c>
      <c r="G15" s="16"/>
      <c r="H15" s="17">
        <f t="shared" si="0"/>
        <v>0.319268604136827</v>
      </c>
      <c r="I15" s="11"/>
      <c r="J15" s="12">
        <v>11</v>
      </c>
      <c r="K15" s="13" t="s">
        <v>10</v>
      </c>
      <c r="L15" s="14">
        <v>122237.37</v>
      </c>
      <c r="M15" s="15">
        <v>3797.25</v>
      </c>
      <c r="N15" s="16"/>
      <c r="O15" s="17">
        <f t="shared" si="1"/>
        <v>0.32191025083942326</v>
      </c>
      <c r="P15" s="11"/>
      <c r="Q15" s="17">
        <f t="shared" si="2"/>
        <v>0.9917938409985149</v>
      </c>
    </row>
    <row r="16" spans="2:17" ht="18" customHeight="1">
      <c r="B16" s="12">
        <v>12</v>
      </c>
      <c r="C16" s="13" t="s">
        <v>11</v>
      </c>
      <c r="D16" s="14">
        <f>'人工林率Ｂ集計'!E16</f>
        <v>159465.4</v>
      </c>
      <c r="E16" s="90">
        <v>5156.61</v>
      </c>
      <c r="F16" s="15">
        <f t="shared" si="3"/>
        <v>5156.61</v>
      </c>
      <c r="G16" s="16"/>
      <c r="H16" s="17">
        <f t="shared" si="0"/>
        <v>0.30924463940457003</v>
      </c>
      <c r="I16" s="11"/>
      <c r="J16" s="12">
        <v>12</v>
      </c>
      <c r="K16" s="13" t="s">
        <v>11</v>
      </c>
      <c r="L16" s="14">
        <v>162307.15</v>
      </c>
      <c r="M16" s="15">
        <v>5156.58</v>
      </c>
      <c r="N16" s="16"/>
      <c r="O16" s="17">
        <f t="shared" si="1"/>
        <v>0.3147573585593552</v>
      </c>
      <c r="P16" s="11"/>
      <c r="Q16" s="17">
        <f t="shared" si="2"/>
        <v>0.9824858132625813</v>
      </c>
    </row>
    <row r="17" spans="2:17" ht="18" customHeight="1">
      <c r="B17" s="12">
        <v>13</v>
      </c>
      <c r="C17" s="13" t="s">
        <v>12</v>
      </c>
      <c r="D17" s="14">
        <f>'人工林率Ｂ集計'!E17</f>
        <v>79381.62</v>
      </c>
      <c r="E17" s="90">
        <v>2188.67</v>
      </c>
      <c r="F17" s="15">
        <f t="shared" si="3"/>
        <v>2188.67</v>
      </c>
      <c r="G17" s="16"/>
      <c r="H17" s="17">
        <f t="shared" si="0"/>
        <v>0.3626934165497768</v>
      </c>
      <c r="I17" s="11"/>
      <c r="J17" s="12">
        <v>13</v>
      </c>
      <c r="K17" s="13" t="s">
        <v>12</v>
      </c>
      <c r="L17" s="14">
        <v>79645.69</v>
      </c>
      <c r="M17" s="15">
        <v>2187.42</v>
      </c>
      <c r="N17" s="16"/>
      <c r="O17" s="17">
        <f t="shared" si="1"/>
        <v>0.36410789880315625</v>
      </c>
      <c r="P17" s="11"/>
      <c r="Q17" s="17">
        <f t="shared" si="2"/>
        <v>0.9961152112930565</v>
      </c>
    </row>
    <row r="18" spans="2:17" ht="18" customHeight="1">
      <c r="B18" s="12">
        <v>14</v>
      </c>
      <c r="C18" s="13" t="s">
        <v>13</v>
      </c>
      <c r="D18" s="14">
        <f>'人工林率Ｂ集計'!E18</f>
        <v>94915.34</v>
      </c>
      <c r="E18" s="90">
        <v>2415.86</v>
      </c>
      <c r="F18" s="15">
        <f t="shared" si="3"/>
        <v>2415.86</v>
      </c>
      <c r="G18" s="16"/>
      <c r="H18" s="17">
        <f t="shared" si="0"/>
        <v>0.3928842730952952</v>
      </c>
      <c r="I18" s="11"/>
      <c r="J18" s="12">
        <v>14</v>
      </c>
      <c r="K18" s="13" t="s">
        <v>13</v>
      </c>
      <c r="L18" s="14">
        <v>95033.07</v>
      </c>
      <c r="M18" s="15">
        <v>2415.84</v>
      </c>
      <c r="N18" s="16"/>
      <c r="O18" s="17">
        <f t="shared" si="1"/>
        <v>0.39337485098350883</v>
      </c>
      <c r="P18" s="11"/>
      <c r="Q18" s="17">
        <f t="shared" si="2"/>
        <v>0.998752899716423</v>
      </c>
    </row>
    <row r="19" spans="2:17" ht="18" customHeight="1">
      <c r="B19" s="12">
        <v>15</v>
      </c>
      <c r="C19" s="13" t="s">
        <v>14</v>
      </c>
      <c r="D19" s="14">
        <f>'人工林率Ｂ集計'!E19</f>
        <v>856935.3200000001</v>
      </c>
      <c r="E19" s="90">
        <v>12583.83</v>
      </c>
      <c r="F19" s="15">
        <f t="shared" si="3"/>
        <v>12583.83</v>
      </c>
      <c r="G19" s="16"/>
      <c r="H19" s="17">
        <f t="shared" si="0"/>
        <v>0.6809813228563959</v>
      </c>
      <c r="I19" s="11"/>
      <c r="J19" s="12">
        <v>15</v>
      </c>
      <c r="K19" s="13" t="s">
        <v>14</v>
      </c>
      <c r="L19" s="14">
        <v>861586.41</v>
      </c>
      <c r="M19" s="15">
        <v>12583.46</v>
      </c>
      <c r="N19" s="16"/>
      <c r="O19" s="17">
        <f t="shared" si="1"/>
        <v>0.6846975394684769</v>
      </c>
      <c r="P19" s="11"/>
      <c r="Q19" s="17">
        <f t="shared" si="2"/>
        <v>0.9945724697434054</v>
      </c>
    </row>
    <row r="20" spans="2:17" ht="18" customHeight="1">
      <c r="B20" s="12">
        <v>16</v>
      </c>
      <c r="C20" s="13" t="s">
        <v>15</v>
      </c>
      <c r="D20" s="14">
        <f>'人工林率Ｂ集計'!E20</f>
        <v>283981.52</v>
      </c>
      <c r="E20" s="90">
        <v>4247.61</v>
      </c>
      <c r="F20" s="15">
        <f t="shared" si="3"/>
        <v>4247.61</v>
      </c>
      <c r="G20" s="16"/>
      <c r="H20" s="17">
        <f t="shared" si="0"/>
        <v>0.6685677828237527</v>
      </c>
      <c r="I20" s="11"/>
      <c r="J20" s="12">
        <v>16</v>
      </c>
      <c r="K20" s="13" t="s">
        <v>15</v>
      </c>
      <c r="L20" s="14">
        <v>284377.02</v>
      </c>
      <c r="M20" s="15">
        <v>4247.4</v>
      </c>
      <c r="N20" s="16"/>
      <c r="O20" s="17">
        <f t="shared" si="1"/>
        <v>0.6695319960446392</v>
      </c>
      <c r="P20" s="11"/>
      <c r="Q20" s="17">
        <f t="shared" si="2"/>
        <v>0.9985598698395556</v>
      </c>
    </row>
    <row r="21" spans="2:17" ht="18" customHeight="1">
      <c r="B21" s="12">
        <v>17</v>
      </c>
      <c r="C21" s="13" t="s">
        <v>16</v>
      </c>
      <c r="D21" s="14">
        <f>'人工林率Ｂ集計'!E21</f>
        <v>286412.62</v>
      </c>
      <c r="E21" s="90">
        <v>4185.67</v>
      </c>
      <c r="F21" s="15">
        <f t="shared" si="3"/>
        <v>4185.67</v>
      </c>
      <c r="G21" s="16"/>
      <c r="H21" s="17">
        <f t="shared" si="0"/>
        <v>0.6842694717930462</v>
      </c>
      <c r="I21" s="11"/>
      <c r="J21" s="12">
        <v>17</v>
      </c>
      <c r="K21" s="13" t="s">
        <v>16</v>
      </c>
      <c r="L21" s="14">
        <v>286436.21</v>
      </c>
      <c r="M21" s="15">
        <v>4185.47</v>
      </c>
      <c r="N21" s="16"/>
      <c r="O21" s="17">
        <f t="shared" si="1"/>
        <v>0.684358530822106</v>
      </c>
      <c r="P21" s="11"/>
      <c r="Q21" s="17">
        <f t="shared" si="2"/>
        <v>0.9998698649537505</v>
      </c>
    </row>
    <row r="22" spans="2:17" ht="18" customHeight="1">
      <c r="B22" s="12">
        <v>18</v>
      </c>
      <c r="C22" s="13" t="s">
        <v>17</v>
      </c>
      <c r="D22" s="14">
        <f>'人工林率Ｂ集計'!E22</f>
        <v>312312.55000000005</v>
      </c>
      <c r="E22" s="90">
        <v>4189.88</v>
      </c>
      <c r="F22" s="15">
        <f t="shared" si="3"/>
        <v>4189.88</v>
      </c>
      <c r="G22" s="16"/>
      <c r="H22" s="17">
        <f t="shared" si="0"/>
        <v>0.7453973622156244</v>
      </c>
      <c r="I22" s="11"/>
      <c r="J22" s="12">
        <v>18</v>
      </c>
      <c r="K22" s="13" t="s">
        <v>17</v>
      </c>
      <c r="L22" s="14">
        <v>312363.06</v>
      </c>
      <c r="M22" s="15">
        <v>4189.27</v>
      </c>
      <c r="N22" s="16"/>
      <c r="O22" s="17">
        <f t="shared" si="1"/>
        <v>0.7456264695281039</v>
      </c>
      <c r="P22" s="11"/>
      <c r="Q22" s="17">
        <f t="shared" si="2"/>
        <v>0.9996927317875068</v>
      </c>
    </row>
    <row r="23" spans="2:17" ht="18" customHeight="1">
      <c r="B23" s="12">
        <v>19</v>
      </c>
      <c r="C23" s="13" t="s">
        <v>18</v>
      </c>
      <c r="D23" s="14">
        <f>'人工林率Ｂ集計'!E23</f>
        <v>347689.27999999997</v>
      </c>
      <c r="E23" s="90">
        <v>4465.37</v>
      </c>
      <c r="F23" s="15">
        <f t="shared" si="3"/>
        <v>4465.37</v>
      </c>
      <c r="G23" s="16"/>
      <c r="H23" s="17">
        <f t="shared" si="0"/>
        <v>0.7786348723622006</v>
      </c>
      <c r="I23" s="11"/>
      <c r="J23" s="12">
        <v>19</v>
      </c>
      <c r="K23" s="13" t="s">
        <v>18</v>
      </c>
      <c r="L23" s="14">
        <v>348117.81</v>
      </c>
      <c r="M23" s="15">
        <v>4465.37</v>
      </c>
      <c r="N23" s="16"/>
      <c r="O23" s="17">
        <f t="shared" si="1"/>
        <v>0.7795945464765518</v>
      </c>
      <c r="P23" s="11"/>
      <c r="Q23" s="17">
        <f t="shared" si="2"/>
        <v>0.9987690086870303</v>
      </c>
    </row>
    <row r="24" spans="2:17" ht="18" customHeight="1">
      <c r="B24" s="12">
        <v>20</v>
      </c>
      <c r="C24" s="13" t="s">
        <v>19</v>
      </c>
      <c r="D24" s="14">
        <f>'人工林率Ｂ集計'!E24</f>
        <v>1069672.6099999999</v>
      </c>
      <c r="E24" s="90">
        <v>13562.23</v>
      </c>
      <c r="F24" s="15">
        <f t="shared" si="3"/>
        <v>13562.23</v>
      </c>
      <c r="G24" s="16"/>
      <c r="H24" s="17">
        <f t="shared" si="0"/>
        <v>0.7887144002129444</v>
      </c>
      <c r="I24" s="11"/>
      <c r="J24" s="12">
        <v>20</v>
      </c>
      <c r="K24" s="13" t="s">
        <v>19</v>
      </c>
      <c r="L24" s="14">
        <v>1059820.96</v>
      </c>
      <c r="M24" s="15">
        <v>13562.23</v>
      </c>
      <c r="N24" s="16"/>
      <c r="O24" s="17">
        <f t="shared" si="1"/>
        <v>0.7814503662008387</v>
      </c>
      <c r="P24" s="11"/>
      <c r="Q24" s="17">
        <f t="shared" si="2"/>
        <v>1.0092955795099579</v>
      </c>
    </row>
    <row r="25" spans="2:17" ht="18" customHeight="1">
      <c r="B25" s="12">
        <v>21</v>
      </c>
      <c r="C25" s="13" t="s">
        <v>20</v>
      </c>
      <c r="D25" s="14">
        <f>'人工林率Ｂ集計'!E25</f>
        <v>861636.49</v>
      </c>
      <c r="E25" s="90">
        <v>10621.17</v>
      </c>
      <c r="F25" s="15">
        <f t="shared" si="3"/>
        <v>10621.17</v>
      </c>
      <c r="G25" s="16"/>
      <c r="H25" s="17">
        <f t="shared" si="0"/>
        <v>0.8112444203416385</v>
      </c>
      <c r="I25" s="11"/>
      <c r="J25" s="12">
        <v>21</v>
      </c>
      <c r="K25" s="13" t="s">
        <v>20</v>
      </c>
      <c r="L25" s="14">
        <v>865674.17</v>
      </c>
      <c r="M25" s="15">
        <v>10621.17</v>
      </c>
      <c r="N25" s="16"/>
      <c r="O25" s="17">
        <f t="shared" si="1"/>
        <v>0.815045960096675</v>
      </c>
      <c r="P25" s="11"/>
      <c r="Q25" s="17">
        <f t="shared" si="2"/>
        <v>0.9953357970701608</v>
      </c>
    </row>
    <row r="26" spans="2:17" ht="18" customHeight="1">
      <c r="B26" s="12">
        <v>22</v>
      </c>
      <c r="C26" s="13" t="s">
        <v>21</v>
      </c>
      <c r="D26" s="14">
        <f>'人工林率Ｂ集計'!E26</f>
        <v>501007.27999999997</v>
      </c>
      <c r="E26" s="90">
        <v>7780.5</v>
      </c>
      <c r="F26" s="15">
        <f t="shared" si="3"/>
        <v>7780.5</v>
      </c>
      <c r="G26" s="16"/>
      <c r="H26" s="17">
        <f t="shared" si="0"/>
        <v>0.6439268427478954</v>
      </c>
      <c r="I26" s="11"/>
      <c r="J26" s="12">
        <v>22</v>
      </c>
      <c r="K26" s="13" t="s">
        <v>21</v>
      </c>
      <c r="L26" s="14">
        <v>501753.27</v>
      </c>
      <c r="M26" s="15">
        <v>7780.09</v>
      </c>
      <c r="N26" s="16"/>
      <c r="O26" s="17">
        <f t="shared" si="1"/>
        <v>0.6449196217524477</v>
      </c>
      <c r="P26" s="11"/>
      <c r="Q26" s="17">
        <f t="shared" si="2"/>
        <v>0.9984606159107787</v>
      </c>
    </row>
    <row r="27" spans="2:17" ht="18" customHeight="1">
      <c r="B27" s="12">
        <v>23</v>
      </c>
      <c r="C27" s="13" t="s">
        <v>22</v>
      </c>
      <c r="D27" s="14">
        <f>'人工林率Ｂ集計'!E27</f>
        <v>219034.88999999998</v>
      </c>
      <c r="E27" s="90">
        <v>5165.12</v>
      </c>
      <c r="F27" s="15">
        <f t="shared" si="3"/>
        <v>5165.12</v>
      </c>
      <c r="G27" s="16"/>
      <c r="H27" s="17">
        <f t="shared" si="0"/>
        <v>0.4240654428164302</v>
      </c>
      <c r="I27" s="11"/>
      <c r="J27" s="12">
        <v>23</v>
      </c>
      <c r="K27" s="13" t="s">
        <v>22</v>
      </c>
      <c r="L27" s="14">
        <v>219717.81</v>
      </c>
      <c r="M27" s="15">
        <v>5164.06</v>
      </c>
      <c r="N27" s="16"/>
      <c r="O27" s="17">
        <f t="shared" si="1"/>
        <v>0.4254749363872612</v>
      </c>
      <c r="P27" s="11"/>
      <c r="Q27" s="17">
        <f t="shared" si="2"/>
        <v>0.9966872465325476</v>
      </c>
    </row>
    <row r="28" spans="2:17" ht="18" customHeight="1">
      <c r="B28" s="12">
        <v>24</v>
      </c>
      <c r="C28" s="13" t="s">
        <v>23</v>
      </c>
      <c r="D28" s="14">
        <f>'人工林率Ｂ集計'!E28</f>
        <v>372599.77</v>
      </c>
      <c r="E28" s="90">
        <v>5777.31</v>
      </c>
      <c r="F28" s="15">
        <f t="shared" si="3"/>
        <v>5777.31</v>
      </c>
      <c r="G28" s="16"/>
      <c r="H28" s="17">
        <f t="shared" si="0"/>
        <v>0.6449364323534655</v>
      </c>
      <c r="I28" s="11"/>
      <c r="J28" s="12">
        <v>24</v>
      </c>
      <c r="K28" s="13" t="s">
        <v>23</v>
      </c>
      <c r="L28" s="14">
        <v>373336.82</v>
      </c>
      <c r="M28" s="15">
        <v>5776.87</v>
      </c>
      <c r="N28" s="16"/>
      <c r="O28" s="17">
        <f t="shared" si="1"/>
        <v>0.6462614183805416</v>
      </c>
      <c r="P28" s="11"/>
      <c r="Q28" s="17">
        <f t="shared" si="2"/>
        <v>0.997949767711035</v>
      </c>
    </row>
    <row r="29" spans="2:17" ht="18" customHeight="1">
      <c r="B29" s="12">
        <v>25</v>
      </c>
      <c r="C29" s="13" t="s">
        <v>24</v>
      </c>
      <c r="D29" s="14">
        <f>'人工林率Ｂ集計'!E29</f>
        <v>204250.02000000002</v>
      </c>
      <c r="E29" s="90">
        <v>4017.36</v>
      </c>
      <c r="F29" s="15">
        <f t="shared" si="3"/>
        <v>4017.36</v>
      </c>
      <c r="G29" s="16"/>
      <c r="H29" s="17">
        <f t="shared" si="0"/>
        <v>0.5084185136507557</v>
      </c>
      <c r="I29" s="11"/>
      <c r="J29" s="12">
        <v>25</v>
      </c>
      <c r="K29" s="13" t="s">
        <v>24</v>
      </c>
      <c r="L29" s="14">
        <v>204893.34</v>
      </c>
      <c r="M29" s="15">
        <v>4017.36</v>
      </c>
      <c r="N29" s="16"/>
      <c r="O29" s="17">
        <f t="shared" si="1"/>
        <v>0.5100198637911464</v>
      </c>
      <c r="P29" s="11"/>
      <c r="Q29" s="17">
        <f t="shared" si="2"/>
        <v>0.9968602200540048</v>
      </c>
    </row>
    <row r="30" spans="2:17" ht="18" customHeight="1">
      <c r="B30" s="12">
        <v>26</v>
      </c>
      <c r="C30" s="13" t="s">
        <v>25</v>
      </c>
      <c r="D30" s="14">
        <f>'人工林率Ｂ集計'!E30</f>
        <v>342603.86000000004</v>
      </c>
      <c r="E30" s="90">
        <v>4613.21</v>
      </c>
      <c r="F30" s="15">
        <f t="shared" si="3"/>
        <v>4613.21</v>
      </c>
      <c r="G30" s="16"/>
      <c r="H30" s="17">
        <f t="shared" si="0"/>
        <v>0.7426582791591972</v>
      </c>
      <c r="I30" s="11"/>
      <c r="J30" s="12">
        <v>26</v>
      </c>
      <c r="K30" s="13" t="s">
        <v>25</v>
      </c>
      <c r="L30" s="14">
        <v>343427.79</v>
      </c>
      <c r="M30" s="15">
        <v>4613</v>
      </c>
      <c r="N30" s="16"/>
      <c r="O30" s="17">
        <f t="shared" si="1"/>
        <v>0.7444781920659007</v>
      </c>
      <c r="P30" s="11"/>
      <c r="Q30" s="17">
        <f t="shared" si="2"/>
        <v>0.9975554516893863</v>
      </c>
    </row>
    <row r="31" spans="2:17" ht="18" customHeight="1">
      <c r="B31" s="12">
        <v>27</v>
      </c>
      <c r="C31" s="13" t="s">
        <v>26</v>
      </c>
      <c r="D31" s="14">
        <f>'人工林率Ｂ集計'!E31</f>
        <v>57969.19</v>
      </c>
      <c r="E31" s="90">
        <v>1899.28</v>
      </c>
      <c r="F31" s="15">
        <f t="shared" si="3"/>
        <v>1899.28</v>
      </c>
      <c r="G31" s="16"/>
      <c r="H31" s="17">
        <f t="shared" si="0"/>
        <v>0.3052166610505034</v>
      </c>
      <c r="I31" s="11"/>
      <c r="J31" s="12">
        <v>27</v>
      </c>
      <c r="K31" s="13" t="s">
        <v>26</v>
      </c>
      <c r="L31" s="14">
        <v>58261.68</v>
      </c>
      <c r="M31" s="15">
        <v>1896.83</v>
      </c>
      <c r="N31" s="16"/>
      <c r="O31" s="17">
        <f t="shared" si="1"/>
        <v>0.30715288138631297</v>
      </c>
      <c r="P31" s="11"/>
      <c r="Q31" s="17">
        <f t="shared" si="2"/>
        <v>0.9936962325501535</v>
      </c>
    </row>
    <row r="32" spans="2:17" ht="18" customHeight="1">
      <c r="B32" s="12">
        <v>28</v>
      </c>
      <c r="C32" s="13" t="s">
        <v>27</v>
      </c>
      <c r="D32" s="14">
        <f>'人工林率Ｂ集計'!E32</f>
        <v>560663.7999999999</v>
      </c>
      <c r="E32" s="90">
        <v>8396.16</v>
      </c>
      <c r="F32" s="15">
        <f t="shared" si="3"/>
        <v>8396.16</v>
      </c>
      <c r="G32" s="16"/>
      <c r="H32" s="17">
        <f t="shared" si="0"/>
        <v>0.6677621674670324</v>
      </c>
      <c r="I32" s="11"/>
      <c r="J32" s="12">
        <v>28</v>
      </c>
      <c r="K32" s="13" t="s">
        <v>27</v>
      </c>
      <c r="L32" s="14">
        <v>562065.71</v>
      </c>
      <c r="M32" s="15">
        <v>8395.47</v>
      </c>
      <c r="N32" s="16"/>
      <c r="O32" s="17">
        <f t="shared" si="1"/>
        <v>0.6694868899537489</v>
      </c>
      <c r="P32" s="11"/>
      <c r="Q32" s="17">
        <f t="shared" si="2"/>
        <v>0.9974238143978658</v>
      </c>
    </row>
    <row r="33" spans="2:17" ht="18" customHeight="1">
      <c r="B33" s="12">
        <v>29</v>
      </c>
      <c r="C33" s="13" t="s">
        <v>28</v>
      </c>
      <c r="D33" s="14">
        <f>'人工林率Ｂ集計'!E33</f>
        <v>284791.02999999997</v>
      </c>
      <c r="E33" s="90">
        <v>3691.09</v>
      </c>
      <c r="F33" s="15">
        <f t="shared" si="3"/>
        <v>3691.09</v>
      </c>
      <c r="G33" s="16"/>
      <c r="H33" s="17">
        <f t="shared" si="0"/>
        <v>0.7715634947942206</v>
      </c>
      <c r="I33" s="11"/>
      <c r="J33" s="12">
        <v>29</v>
      </c>
      <c r="K33" s="13" t="s">
        <v>28</v>
      </c>
      <c r="L33" s="14">
        <v>284426.28</v>
      </c>
      <c r="M33" s="15">
        <v>3691.09</v>
      </c>
      <c r="N33" s="16"/>
      <c r="O33" s="17">
        <f t="shared" si="1"/>
        <v>0.7705753043139019</v>
      </c>
      <c r="P33" s="11"/>
      <c r="Q33" s="17">
        <f t="shared" si="2"/>
        <v>1.0012824061124028</v>
      </c>
    </row>
    <row r="34" spans="2:17" ht="18" customHeight="1">
      <c r="B34" s="12">
        <v>30</v>
      </c>
      <c r="C34" s="13" t="s">
        <v>29</v>
      </c>
      <c r="D34" s="14">
        <f>'人工林率Ｂ集計'!E34</f>
        <v>363040.93</v>
      </c>
      <c r="E34" s="90">
        <v>4726.29</v>
      </c>
      <c r="F34" s="15">
        <f t="shared" si="3"/>
        <v>4726.29</v>
      </c>
      <c r="G34" s="16"/>
      <c r="H34" s="17">
        <f t="shared" si="0"/>
        <v>0.7681308806696161</v>
      </c>
      <c r="I34" s="11"/>
      <c r="J34" s="12">
        <v>30</v>
      </c>
      <c r="K34" s="13" t="s">
        <v>29</v>
      </c>
      <c r="L34" s="14">
        <v>363592.24</v>
      </c>
      <c r="M34" s="15">
        <v>4726.12</v>
      </c>
      <c r="N34" s="16"/>
      <c r="O34" s="17">
        <f t="shared" si="1"/>
        <v>0.7693250277182975</v>
      </c>
      <c r="P34" s="11"/>
      <c r="Q34" s="17">
        <f t="shared" si="2"/>
        <v>0.9984477990372639</v>
      </c>
    </row>
    <row r="35" spans="2:17" ht="18" customHeight="1">
      <c r="B35" s="12">
        <v>31</v>
      </c>
      <c r="C35" s="13" t="s">
        <v>30</v>
      </c>
      <c r="D35" s="14">
        <f>'人工林率Ｂ集計'!E35</f>
        <v>258925.66</v>
      </c>
      <c r="E35" s="90">
        <v>3507.28</v>
      </c>
      <c r="F35" s="15">
        <f t="shared" si="3"/>
        <v>3507.28</v>
      </c>
      <c r="G35" s="16"/>
      <c r="H35" s="17">
        <f t="shared" si="0"/>
        <v>0.7382520357656075</v>
      </c>
      <c r="I35" s="11"/>
      <c r="J35" s="12">
        <v>31</v>
      </c>
      <c r="K35" s="13" t="s">
        <v>30</v>
      </c>
      <c r="L35" s="14">
        <v>257734.13</v>
      </c>
      <c r="M35" s="15">
        <v>3507.26</v>
      </c>
      <c r="N35" s="16"/>
      <c r="O35" s="17">
        <f t="shared" si="1"/>
        <v>0.734858921209149</v>
      </c>
      <c r="P35" s="11"/>
      <c r="Q35" s="17">
        <f t="shared" si="2"/>
        <v>1.0046173686656419</v>
      </c>
    </row>
    <row r="36" spans="2:17" ht="18" customHeight="1">
      <c r="B36" s="12">
        <v>32</v>
      </c>
      <c r="C36" s="13" t="s">
        <v>31</v>
      </c>
      <c r="D36" s="14">
        <f>'人工林率Ｂ集計'!E36</f>
        <v>525589.38</v>
      </c>
      <c r="E36" s="90">
        <v>6707.96</v>
      </c>
      <c r="F36" s="15">
        <f t="shared" si="3"/>
        <v>6707.96</v>
      </c>
      <c r="G36" s="16"/>
      <c r="H36" s="17">
        <f t="shared" si="0"/>
        <v>0.7835308797309465</v>
      </c>
      <c r="I36" s="11"/>
      <c r="J36" s="12">
        <v>32</v>
      </c>
      <c r="K36" s="13" t="s">
        <v>31</v>
      </c>
      <c r="L36" s="14">
        <v>525748.42</v>
      </c>
      <c r="M36" s="15">
        <v>6707.57</v>
      </c>
      <c r="N36" s="16"/>
      <c r="O36" s="17">
        <f t="shared" si="1"/>
        <v>0.7838135420129795</v>
      </c>
      <c r="P36" s="11"/>
      <c r="Q36" s="17">
        <f t="shared" si="2"/>
        <v>0.9996393756079959</v>
      </c>
    </row>
    <row r="37" spans="2:17" ht="18" customHeight="1">
      <c r="B37" s="12">
        <v>33</v>
      </c>
      <c r="C37" s="13" t="s">
        <v>32</v>
      </c>
      <c r="D37" s="14">
        <f>'人工林率Ｂ集計'!E37</f>
        <v>483808.46</v>
      </c>
      <c r="E37" s="90">
        <v>7113.23</v>
      </c>
      <c r="F37" s="15">
        <f t="shared" si="3"/>
        <v>7113.23</v>
      </c>
      <c r="G37" s="16"/>
      <c r="H37" s="17">
        <f t="shared" si="0"/>
        <v>0.6801529825409836</v>
      </c>
      <c r="I37" s="11"/>
      <c r="J37" s="12">
        <v>33</v>
      </c>
      <c r="K37" s="13" t="s">
        <v>32</v>
      </c>
      <c r="L37" s="14">
        <v>483597.11</v>
      </c>
      <c r="M37" s="15">
        <v>7113</v>
      </c>
      <c r="N37" s="16"/>
      <c r="O37" s="17">
        <f t="shared" si="1"/>
        <v>0.6798778433853507</v>
      </c>
      <c r="P37" s="11"/>
      <c r="Q37" s="17">
        <f t="shared" si="2"/>
        <v>1.000404689104535</v>
      </c>
    </row>
    <row r="38" spans="2:17" ht="18" customHeight="1">
      <c r="B38" s="12">
        <v>34</v>
      </c>
      <c r="C38" s="13" t="s">
        <v>33</v>
      </c>
      <c r="D38" s="14">
        <f>'人工林率Ｂ集計'!E38</f>
        <v>612132.5199999999</v>
      </c>
      <c r="E38" s="90">
        <v>8479.7</v>
      </c>
      <c r="F38" s="15">
        <f t="shared" si="3"/>
        <v>8479.7</v>
      </c>
      <c r="G38" s="16"/>
      <c r="H38" s="17">
        <f t="shared" si="0"/>
        <v>0.7218799249973464</v>
      </c>
      <c r="I38" s="11"/>
      <c r="J38" s="12">
        <v>34</v>
      </c>
      <c r="K38" s="13" t="s">
        <v>33</v>
      </c>
      <c r="L38" s="14">
        <v>612897.16</v>
      </c>
      <c r="M38" s="15">
        <v>8478.52</v>
      </c>
      <c r="N38" s="16"/>
      <c r="O38" s="17">
        <f t="shared" si="1"/>
        <v>0.7228822483169232</v>
      </c>
      <c r="P38" s="11"/>
      <c r="Q38" s="17">
        <f t="shared" si="2"/>
        <v>0.9986134348686658</v>
      </c>
    </row>
    <row r="39" spans="2:17" ht="18" customHeight="1">
      <c r="B39" s="12">
        <v>35</v>
      </c>
      <c r="C39" s="13" t="s">
        <v>34</v>
      </c>
      <c r="D39" s="14">
        <f>'人工林率Ｂ集計'!E39</f>
        <v>437407</v>
      </c>
      <c r="E39" s="90">
        <v>6114.09</v>
      </c>
      <c r="F39" s="15">
        <f t="shared" si="3"/>
        <v>6114.09</v>
      </c>
      <c r="G39" s="16"/>
      <c r="H39" s="17">
        <f t="shared" si="0"/>
        <v>0.7154081801216534</v>
      </c>
      <c r="I39" s="11"/>
      <c r="J39" s="12">
        <v>35</v>
      </c>
      <c r="K39" s="13" t="s">
        <v>34</v>
      </c>
      <c r="L39" s="14">
        <v>438781.97</v>
      </c>
      <c r="M39" s="15">
        <v>6112.22</v>
      </c>
      <c r="N39" s="16"/>
      <c r="O39" s="17">
        <f t="shared" si="1"/>
        <v>0.7178765980282122</v>
      </c>
      <c r="P39" s="11"/>
      <c r="Q39" s="17">
        <f t="shared" si="2"/>
        <v>0.996561501080633</v>
      </c>
    </row>
    <row r="40" spans="2:17" ht="18" customHeight="1">
      <c r="B40" s="12">
        <v>36</v>
      </c>
      <c r="C40" s="13" t="s">
        <v>35</v>
      </c>
      <c r="D40" s="14">
        <f>'人工林率Ｂ集計'!E40</f>
        <v>313862.84</v>
      </c>
      <c r="E40" s="90">
        <v>4146.74</v>
      </c>
      <c r="F40" s="15">
        <f t="shared" si="3"/>
        <v>4146.74</v>
      </c>
      <c r="G40" s="16"/>
      <c r="H40" s="17">
        <f t="shared" si="0"/>
        <v>0.7568905694593826</v>
      </c>
      <c r="I40" s="11"/>
      <c r="J40" s="12">
        <v>36</v>
      </c>
      <c r="K40" s="13" t="s">
        <v>35</v>
      </c>
      <c r="L40" s="14">
        <v>312340.26</v>
      </c>
      <c r="M40" s="15">
        <v>4145.69</v>
      </c>
      <c r="N40" s="16"/>
      <c r="O40" s="17">
        <f t="shared" si="1"/>
        <v>0.7534095892360501</v>
      </c>
      <c r="P40" s="11"/>
      <c r="Q40" s="17">
        <f t="shared" si="2"/>
        <v>1.0046203025194598</v>
      </c>
    </row>
    <row r="41" spans="2:17" ht="18" customHeight="1">
      <c r="B41" s="12">
        <v>37</v>
      </c>
      <c r="C41" s="13" t="s">
        <v>36</v>
      </c>
      <c r="D41" s="14">
        <f>'人工林率Ｂ集計'!E41</f>
        <v>87577.35999999999</v>
      </c>
      <c r="E41" s="90">
        <v>1876.55</v>
      </c>
      <c r="F41" s="15">
        <f t="shared" si="3"/>
        <v>1876.55</v>
      </c>
      <c r="G41" s="16"/>
      <c r="H41" s="17">
        <f t="shared" si="0"/>
        <v>0.46669345341184615</v>
      </c>
      <c r="I41" s="11"/>
      <c r="J41" s="12">
        <v>37</v>
      </c>
      <c r="K41" s="13" t="s">
        <v>36</v>
      </c>
      <c r="L41" s="14">
        <v>87858.52</v>
      </c>
      <c r="M41" s="15">
        <v>1876.47</v>
      </c>
      <c r="N41" s="16"/>
      <c r="O41" s="17">
        <f t="shared" si="1"/>
        <v>0.46821169536416785</v>
      </c>
      <c r="P41" s="11"/>
      <c r="Q41" s="17">
        <f t="shared" si="2"/>
        <v>0.9967573600417203</v>
      </c>
    </row>
    <row r="42" spans="2:17" ht="18" customHeight="1">
      <c r="B42" s="12">
        <v>38</v>
      </c>
      <c r="C42" s="13" t="s">
        <v>37</v>
      </c>
      <c r="D42" s="14">
        <f>'人工林率Ｂ集計'!E42</f>
        <v>401113.6</v>
      </c>
      <c r="E42" s="90">
        <v>5678.33</v>
      </c>
      <c r="F42" s="15">
        <f t="shared" si="3"/>
        <v>5678.33</v>
      </c>
      <c r="G42" s="16"/>
      <c r="H42" s="17">
        <f t="shared" si="0"/>
        <v>0.706393605162081</v>
      </c>
      <c r="I42" s="11"/>
      <c r="J42" s="12">
        <v>38</v>
      </c>
      <c r="K42" s="13" t="s">
        <v>37</v>
      </c>
      <c r="L42" s="14">
        <v>401146.5</v>
      </c>
      <c r="M42" s="15">
        <v>5677.38</v>
      </c>
      <c r="N42" s="16"/>
      <c r="O42" s="17">
        <f t="shared" si="1"/>
        <v>0.7065697557676252</v>
      </c>
      <c r="P42" s="11"/>
      <c r="Q42" s="17">
        <f t="shared" si="2"/>
        <v>0.9997506960861172</v>
      </c>
    </row>
    <row r="43" spans="2:17" ht="18" customHeight="1">
      <c r="B43" s="12">
        <v>39</v>
      </c>
      <c r="C43" s="13" t="s">
        <v>38</v>
      </c>
      <c r="D43" s="14">
        <f>'人工林率Ｂ集計'!E43</f>
        <v>596783.0700000001</v>
      </c>
      <c r="E43" s="90">
        <v>7105.16</v>
      </c>
      <c r="F43" s="15">
        <f t="shared" si="3"/>
        <v>7105.16</v>
      </c>
      <c r="G43" s="16"/>
      <c r="H43" s="17">
        <f t="shared" si="0"/>
        <v>0.8399291078596401</v>
      </c>
      <c r="I43" s="11"/>
      <c r="J43" s="12">
        <v>39</v>
      </c>
      <c r="K43" s="13" t="s">
        <v>38</v>
      </c>
      <c r="L43" s="14">
        <v>599179.63</v>
      </c>
      <c r="M43" s="15">
        <v>7105.01</v>
      </c>
      <c r="N43" s="16"/>
      <c r="O43" s="17">
        <f t="shared" si="1"/>
        <v>0.843319896805212</v>
      </c>
      <c r="P43" s="11"/>
      <c r="Q43" s="17">
        <f t="shared" si="2"/>
        <v>0.9959792375841986</v>
      </c>
    </row>
    <row r="44" spans="2:17" ht="18" customHeight="1">
      <c r="B44" s="12">
        <v>40</v>
      </c>
      <c r="C44" s="13" t="s">
        <v>39</v>
      </c>
      <c r="D44" s="14">
        <f>'人工林率Ｂ集計'!E44</f>
        <v>221800.79</v>
      </c>
      <c r="E44" s="90">
        <v>4978.51</v>
      </c>
      <c r="F44" s="15">
        <f t="shared" si="3"/>
        <v>4978.51</v>
      </c>
      <c r="G44" s="16"/>
      <c r="H44" s="17">
        <f t="shared" si="0"/>
        <v>0.44551640952815197</v>
      </c>
      <c r="I44" s="11"/>
      <c r="J44" s="12">
        <v>40</v>
      </c>
      <c r="K44" s="13" t="s">
        <v>39</v>
      </c>
      <c r="L44" s="14">
        <v>222368.95</v>
      </c>
      <c r="M44" s="15">
        <v>4976.17</v>
      </c>
      <c r="N44" s="16"/>
      <c r="O44" s="17">
        <f t="shared" si="1"/>
        <v>0.44686767132151833</v>
      </c>
      <c r="P44" s="11"/>
      <c r="Q44" s="17">
        <f t="shared" si="2"/>
        <v>0.9969761477947816</v>
      </c>
    </row>
    <row r="45" spans="2:17" ht="18" customHeight="1">
      <c r="B45" s="12">
        <v>41</v>
      </c>
      <c r="C45" s="13" t="s">
        <v>40</v>
      </c>
      <c r="D45" s="14">
        <f>'人工林率Ｂ集計'!E45</f>
        <v>111115.37</v>
      </c>
      <c r="E45" s="90">
        <v>2439.65</v>
      </c>
      <c r="F45" s="15">
        <f t="shared" si="3"/>
        <v>2439.65</v>
      </c>
      <c r="G45" s="16"/>
      <c r="H45" s="17">
        <f t="shared" si="0"/>
        <v>0.45545619248662716</v>
      </c>
      <c r="I45" s="11"/>
      <c r="J45" s="12">
        <v>41</v>
      </c>
      <c r="K45" s="13" t="s">
        <v>40</v>
      </c>
      <c r="L45" s="14">
        <v>110702.43</v>
      </c>
      <c r="M45" s="15">
        <v>2439.58</v>
      </c>
      <c r="N45" s="16"/>
      <c r="O45" s="17">
        <f t="shared" si="1"/>
        <v>0.4537765926921847</v>
      </c>
      <c r="P45" s="11"/>
      <c r="Q45" s="17">
        <f t="shared" si="2"/>
        <v>1.003701380418231</v>
      </c>
    </row>
    <row r="46" spans="2:17" ht="18" customHeight="1">
      <c r="B46" s="12">
        <v>42</v>
      </c>
      <c r="C46" s="13" t="s">
        <v>41</v>
      </c>
      <c r="D46" s="14">
        <f>'人工林率Ｂ集計'!E46</f>
        <v>242559.97</v>
      </c>
      <c r="E46" s="90">
        <v>4105.47</v>
      </c>
      <c r="F46" s="15">
        <f t="shared" si="3"/>
        <v>4105.47</v>
      </c>
      <c r="G46" s="16"/>
      <c r="H46" s="17">
        <f t="shared" si="0"/>
        <v>0.5908214406633101</v>
      </c>
      <c r="I46" s="11"/>
      <c r="J46" s="12">
        <v>42</v>
      </c>
      <c r="K46" s="13" t="s">
        <v>41</v>
      </c>
      <c r="L46" s="14">
        <v>242942.87</v>
      </c>
      <c r="M46" s="15">
        <v>4095.22</v>
      </c>
      <c r="N46" s="16"/>
      <c r="O46" s="17">
        <f t="shared" si="1"/>
        <v>0.5932352108067455</v>
      </c>
      <c r="P46" s="11"/>
      <c r="Q46" s="17">
        <f t="shared" si="2"/>
        <v>0.9959311751907766</v>
      </c>
    </row>
    <row r="47" spans="2:17" ht="18" customHeight="1">
      <c r="B47" s="12">
        <v>43</v>
      </c>
      <c r="C47" s="13" t="s">
        <v>42</v>
      </c>
      <c r="D47" s="14">
        <f>'人工林率Ｂ集計'!E47</f>
        <v>463832.92000000004</v>
      </c>
      <c r="E47" s="90">
        <v>7404.79</v>
      </c>
      <c r="F47" s="15">
        <f t="shared" si="3"/>
        <v>7404.79</v>
      </c>
      <c r="G47" s="16"/>
      <c r="H47" s="17">
        <f t="shared" si="0"/>
        <v>0.6263957789484915</v>
      </c>
      <c r="I47" s="11"/>
      <c r="J47" s="12">
        <v>43</v>
      </c>
      <c r="K47" s="13" t="s">
        <v>42</v>
      </c>
      <c r="L47" s="14">
        <v>465741.92</v>
      </c>
      <c r="M47" s="15">
        <v>7405.21</v>
      </c>
      <c r="N47" s="16"/>
      <c r="O47" s="17">
        <f t="shared" si="1"/>
        <v>0.6289381665070943</v>
      </c>
      <c r="P47" s="11"/>
      <c r="Q47" s="17">
        <f t="shared" si="2"/>
        <v>0.9959576510156438</v>
      </c>
    </row>
    <row r="48" spans="2:17" ht="18" customHeight="1">
      <c r="B48" s="12">
        <v>44</v>
      </c>
      <c r="C48" s="13" t="s">
        <v>43</v>
      </c>
      <c r="D48" s="14">
        <f>'人工林率Ｂ集計'!E48</f>
        <v>453492</v>
      </c>
      <c r="E48" s="90">
        <v>6339.74</v>
      </c>
      <c r="F48" s="15">
        <f t="shared" si="3"/>
        <v>6339.74</v>
      </c>
      <c r="G48" s="16"/>
      <c r="H48" s="17">
        <f t="shared" si="0"/>
        <v>0.7153164009880532</v>
      </c>
      <c r="I48" s="11"/>
      <c r="J48" s="12">
        <v>44</v>
      </c>
      <c r="K48" s="13" t="s">
        <v>43</v>
      </c>
      <c r="L48" s="14">
        <v>452607.89</v>
      </c>
      <c r="M48" s="15">
        <v>6339.33</v>
      </c>
      <c r="N48" s="16"/>
      <c r="O48" s="17">
        <f t="shared" si="1"/>
        <v>0.7139680218571995</v>
      </c>
      <c r="P48" s="11"/>
      <c r="Q48" s="17">
        <f t="shared" si="2"/>
        <v>1.0018885707616794</v>
      </c>
    </row>
    <row r="49" spans="2:17" ht="18" customHeight="1">
      <c r="B49" s="12">
        <v>45</v>
      </c>
      <c r="C49" s="13" t="s">
        <v>44</v>
      </c>
      <c r="D49" s="14">
        <f>'人工林率Ｂ集計'!E49</f>
        <v>589877.5800000001</v>
      </c>
      <c r="E49" s="90">
        <v>7735.99</v>
      </c>
      <c r="F49" s="15">
        <f t="shared" si="3"/>
        <v>7735.99</v>
      </c>
      <c r="G49" s="16"/>
      <c r="H49" s="17">
        <f t="shared" si="0"/>
        <v>0.7625107840108377</v>
      </c>
      <c r="I49" s="11"/>
      <c r="J49" s="12">
        <v>45</v>
      </c>
      <c r="K49" s="13" t="s">
        <v>44</v>
      </c>
      <c r="L49" s="14">
        <v>589208.44</v>
      </c>
      <c r="M49" s="15">
        <v>7734.78</v>
      </c>
      <c r="N49" s="16"/>
      <c r="O49" s="17">
        <f t="shared" si="1"/>
        <v>0.761764962933658</v>
      </c>
      <c r="P49" s="11"/>
      <c r="Q49" s="17">
        <f t="shared" si="2"/>
        <v>1.0009790698095478</v>
      </c>
    </row>
    <row r="50" spans="2:17" ht="18" customHeight="1">
      <c r="B50" s="12">
        <v>46</v>
      </c>
      <c r="C50" s="13" t="s">
        <v>45</v>
      </c>
      <c r="D50" s="14">
        <f>'人工林率Ｂ集計'!E50</f>
        <v>584225.71</v>
      </c>
      <c r="E50" s="90">
        <v>9188.82</v>
      </c>
      <c r="F50" s="15">
        <f t="shared" si="3"/>
        <v>9188.82</v>
      </c>
      <c r="G50" s="16"/>
      <c r="H50" s="17">
        <f t="shared" si="0"/>
        <v>0.6358005815763068</v>
      </c>
      <c r="I50" s="11"/>
      <c r="J50" s="12">
        <v>46</v>
      </c>
      <c r="K50" s="13" t="s">
        <v>45</v>
      </c>
      <c r="L50" s="14">
        <v>590450.58</v>
      </c>
      <c r="M50" s="15">
        <v>9187.8</v>
      </c>
      <c r="N50" s="16"/>
      <c r="O50" s="17">
        <f t="shared" si="1"/>
        <v>0.6426463135897603</v>
      </c>
      <c r="P50" s="11"/>
      <c r="Q50" s="17">
        <f t="shared" si="2"/>
        <v>0.9893475900060581</v>
      </c>
    </row>
    <row r="51" spans="2:17" ht="18" customHeight="1" thickBot="1">
      <c r="B51" s="18">
        <v>47</v>
      </c>
      <c r="C51" s="19" t="s">
        <v>46</v>
      </c>
      <c r="D51" s="20">
        <f>'人工林率Ｂ集計'!E51</f>
        <v>104580.07</v>
      </c>
      <c r="E51" s="91">
        <v>2276.49</v>
      </c>
      <c r="F51" s="21">
        <f t="shared" si="3"/>
        <v>2276.49</v>
      </c>
      <c r="G51" s="16"/>
      <c r="H51" s="22">
        <f t="shared" si="0"/>
        <v>0.45939173903685065</v>
      </c>
      <c r="I51" s="11"/>
      <c r="J51" s="18">
        <v>47</v>
      </c>
      <c r="K51" s="19" t="s">
        <v>46</v>
      </c>
      <c r="L51" s="20">
        <v>105036.43</v>
      </c>
      <c r="M51" s="21">
        <v>2275.28</v>
      </c>
      <c r="N51" s="16"/>
      <c r="O51" s="22">
        <f t="shared" si="1"/>
        <v>0.46164177595724476</v>
      </c>
      <c r="P51" s="11"/>
      <c r="Q51" s="22">
        <f t="shared" si="2"/>
        <v>0.9951260110380424</v>
      </c>
    </row>
    <row r="52" spans="4:17" ht="18" customHeight="1" thickBot="1">
      <c r="D52" s="23"/>
      <c r="E52" s="23" t="s">
        <v>86</v>
      </c>
      <c r="F52" s="24">
        <v>61.02</v>
      </c>
      <c r="G52" s="16"/>
      <c r="H52" s="24"/>
      <c r="I52" s="24"/>
      <c r="J52" s="16"/>
      <c r="K52" s="16"/>
      <c r="L52" s="23" t="s">
        <v>57</v>
      </c>
      <c r="M52" s="24">
        <v>61.02</v>
      </c>
      <c r="N52" s="16"/>
      <c r="O52" s="24"/>
      <c r="P52" s="24"/>
      <c r="Q52" s="24"/>
    </row>
    <row r="53" spans="2:17" ht="18" customHeight="1" thickBot="1">
      <c r="B53" s="105" t="s">
        <v>69</v>
      </c>
      <c r="C53" s="106"/>
      <c r="D53" s="25">
        <f>+SUM(D5:D51)</f>
        <v>25081390.229999997</v>
      </c>
      <c r="E53" s="25">
        <f>+SUM(E5:E51)</f>
        <v>377954.83999999997</v>
      </c>
      <c r="F53" s="26">
        <f>+SUM(F5:F52)</f>
        <v>372918.69999999995</v>
      </c>
      <c r="G53" s="16"/>
      <c r="H53" s="50">
        <f>+D53/F53/100</f>
        <v>0.6725699255628639</v>
      </c>
      <c r="I53" s="27"/>
      <c r="J53" s="105" t="s">
        <v>69</v>
      </c>
      <c r="K53" s="106"/>
      <c r="L53" s="25">
        <f>+SUM(L5:L51)</f>
        <v>25096987.450000003</v>
      </c>
      <c r="M53" s="26">
        <f>+SUM(M5:M52)</f>
        <v>372887.00000000006</v>
      </c>
      <c r="N53" s="16"/>
      <c r="O53" s="50">
        <f>+L53/M53/100</f>
        <v>0.6730453850630351</v>
      </c>
      <c r="P53" s="27"/>
      <c r="Q53" s="50">
        <f t="shared" si="2"/>
        <v>0.999293569927492</v>
      </c>
    </row>
    <row r="54" spans="4:17" ht="18" customHeight="1">
      <c r="D54" s="32"/>
      <c r="E54" s="32" t="s">
        <v>87</v>
      </c>
      <c r="F54" s="9">
        <f>+F53+F64</f>
        <v>377954.83999999997</v>
      </c>
      <c r="G54" s="16"/>
      <c r="H54" s="16"/>
      <c r="I54" s="16"/>
      <c r="J54" s="16"/>
      <c r="K54" s="16"/>
      <c r="L54" s="32" t="s">
        <v>60</v>
      </c>
      <c r="M54" s="9">
        <f>+M53+M52+M64</f>
        <v>377984.1600000001</v>
      </c>
      <c r="N54" s="16"/>
      <c r="O54" s="16"/>
      <c r="P54" s="28"/>
      <c r="Q54" s="28"/>
    </row>
    <row r="55" spans="4:17" ht="18" customHeight="1">
      <c r="D55" s="28"/>
      <c r="E55" s="28"/>
      <c r="F55" s="33"/>
      <c r="L55" s="28"/>
      <c r="M55" s="33"/>
      <c r="P55" s="28"/>
      <c r="Q55" s="28"/>
    </row>
    <row r="56" spans="3:17" ht="18" customHeight="1">
      <c r="C56" s="34" t="s">
        <v>49</v>
      </c>
      <c r="D56" s="35"/>
      <c r="E56" s="35"/>
      <c r="F56" s="35"/>
      <c r="G56" s="36"/>
      <c r="H56" s="37"/>
      <c r="I56" s="37"/>
      <c r="K56" s="34" t="s">
        <v>49</v>
      </c>
      <c r="L56" s="35"/>
      <c r="M56" s="35"/>
      <c r="N56" s="36"/>
      <c r="O56" s="37"/>
      <c r="P56" s="28"/>
      <c r="Q56" s="28"/>
    </row>
    <row r="57" spans="3:17" ht="18" customHeight="1">
      <c r="C57" s="38" t="s">
        <v>50</v>
      </c>
      <c r="D57" s="39"/>
      <c r="E57" s="39"/>
      <c r="F57" s="40">
        <v>253.33</v>
      </c>
      <c r="G57" s="36"/>
      <c r="H57" s="37"/>
      <c r="I57" s="37"/>
      <c r="K57" s="38" t="s">
        <v>50</v>
      </c>
      <c r="L57" s="39"/>
      <c r="M57" s="40">
        <v>253.33</v>
      </c>
      <c r="N57" s="36"/>
      <c r="O57" s="37"/>
      <c r="P57" s="28"/>
      <c r="Q57" s="28"/>
    </row>
    <row r="58" spans="3:17" ht="18" customHeight="1">
      <c r="C58" s="41" t="s">
        <v>51</v>
      </c>
      <c r="D58" s="42"/>
      <c r="E58" s="42"/>
      <c r="F58" s="43">
        <v>538.56</v>
      </c>
      <c r="G58" s="36"/>
      <c r="H58" s="37"/>
      <c r="I58" s="37"/>
      <c r="K58" s="41" t="s">
        <v>51</v>
      </c>
      <c r="L58" s="42"/>
      <c r="M58" s="43">
        <v>538.56</v>
      </c>
      <c r="N58" s="36"/>
      <c r="O58" s="37"/>
      <c r="P58" s="28"/>
      <c r="Q58" s="28"/>
    </row>
    <row r="59" spans="3:15" ht="18" customHeight="1">
      <c r="C59" s="41" t="s">
        <v>56</v>
      </c>
      <c r="D59" s="42"/>
      <c r="E59" s="42"/>
      <c r="F59" s="43">
        <v>960.27</v>
      </c>
      <c r="G59" s="36"/>
      <c r="H59" s="37"/>
      <c r="I59" s="37"/>
      <c r="K59" s="41" t="s">
        <v>56</v>
      </c>
      <c r="L59" s="42"/>
      <c r="M59" s="43">
        <v>960.27</v>
      </c>
      <c r="N59" s="36"/>
      <c r="O59" s="37"/>
    </row>
    <row r="60" spans="3:15" ht="18" customHeight="1">
      <c r="C60" s="41" t="s">
        <v>52</v>
      </c>
      <c r="D60" s="42"/>
      <c r="E60" s="42"/>
      <c r="F60" s="43">
        <v>1450.24</v>
      </c>
      <c r="G60" s="36"/>
      <c r="H60" s="37"/>
      <c r="I60" s="37"/>
      <c r="K60" s="41" t="s">
        <v>52</v>
      </c>
      <c r="L60" s="42"/>
      <c r="M60" s="43">
        <v>1450.24</v>
      </c>
      <c r="N60" s="36"/>
      <c r="O60" s="37"/>
    </row>
    <row r="61" spans="3:15" ht="18" customHeight="1">
      <c r="C61" s="41" t="s">
        <v>53</v>
      </c>
      <c r="D61" s="42"/>
      <c r="E61" s="42"/>
      <c r="F61" s="43">
        <v>973.3</v>
      </c>
      <c r="G61" s="36"/>
      <c r="H61" s="37"/>
      <c r="I61" s="37"/>
      <c r="K61" s="41" t="s">
        <v>53</v>
      </c>
      <c r="L61" s="42"/>
      <c r="M61" s="43">
        <v>973.3</v>
      </c>
      <c r="N61" s="36"/>
      <c r="O61" s="37"/>
    </row>
    <row r="62" spans="3:15" ht="18" customHeight="1">
      <c r="C62" s="41" t="s">
        <v>54</v>
      </c>
      <c r="D62" s="42"/>
      <c r="E62" s="42"/>
      <c r="F62" s="43">
        <v>760.5</v>
      </c>
      <c r="G62" s="36"/>
      <c r="H62" s="37"/>
      <c r="I62" s="37"/>
      <c r="K62" s="41" t="s">
        <v>54</v>
      </c>
      <c r="L62" s="42"/>
      <c r="M62" s="43">
        <v>760.5</v>
      </c>
      <c r="N62" s="36"/>
      <c r="O62" s="37"/>
    </row>
    <row r="63" spans="3:15" ht="18" customHeight="1">
      <c r="C63" s="44" t="s">
        <v>55</v>
      </c>
      <c r="D63" s="45"/>
      <c r="E63" s="45"/>
      <c r="F63" s="46">
        <v>99.94</v>
      </c>
      <c r="G63" s="36"/>
      <c r="H63" s="37"/>
      <c r="I63" s="37"/>
      <c r="K63" s="44" t="s">
        <v>55</v>
      </c>
      <c r="L63" s="45"/>
      <c r="M63" s="46">
        <v>99.94</v>
      </c>
      <c r="N63" s="36"/>
      <c r="O63" s="37"/>
    </row>
    <row r="64" spans="3:15" ht="18" customHeight="1">
      <c r="C64" s="47" t="s">
        <v>70</v>
      </c>
      <c r="D64" s="48"/>
      <c r="E64" s="48"/>
      <c r="F64" s="49">
        <f>+SUM(F57:F63)</f>
        <v>5036.139999999999</v>
      </c>
      <c r="G64" s="36"/>
      <c r="H64" s="37"/>
      <c r="I64" s="37"/>
      <c r="K64" s="47" t="s">
        <v>70</v>
      </c>
      <c r="L64" s="48"/>
      <c r="M64" s="49">
        <f>+SUM(M57:M63)</f>
        <v>5036.139999999999</v>
      </c>
      <c r="N64" s="36"/>
      <c r="O64" s="37"/>
    </row>
    <row r="65" spans="4:15" ht="18" customHeight="1">
      <c r="D65" s="28"/>
      <c r="E65" s="28"/>
      <c r="F65" s="29"/>
      <c r="H65" s="28"/>
      <c r="I65" s="28"/>
      <c r="L65" s="28"/>
      <c r="M65" s="29"/>
      <c r="O65" s="28"/>
    </row>
    <row r="66" spans="4:15" ht="18" customHeight="1">
      <c r="D66" s="28"/>
      <c r="E66" s="28"/>
      <c r="F66" s="29"/>
      <c r="H66" s="28"/>
      <c r="I66" s="28"/>
      <c r="J66" s="28"/>
      <c r="K66" s="28"/>
      <c r="L66" s="28"/>
      <c r="M66" s="28"/>
      <c r="N66" s="28"/>
      <c r="O66" s="28"/>
    </row>
    <row r="67" spans="4:15" ht="18" customHeight="1">
      <c r="D67" s="28"/>
      <c r="E67" s="28"/>
      <c r="F67" s="29"/>
      <c r="H67" s="28"/>
      <c r="I67" s="28"/>
      <c r="J67" s="28"/>
      <c r="K67" s="28"/>
      <c r="L67" s="28"/>
      <c r="M67" s="28"/>
      <c r="N67" s="28"/>
      <c r="O67" s="28"/>
    </row>
    <row r="68" spans="4:15" ht="18" customHeight="1">
      <c r="D68" s="28"/>
      <c r="E68" s="28"/>
      <c r="F68" s="29"/>
      <c r="H68" s="28"/>
      <c r="I68" s="28"/>
      <c r="J68" s="28"/>
      <c r="K68" s="28"/>
      <c r="L68" s="28"/>
      <c r="M68" s="28"/>
      <c r="N68" s="28"/>
      <c r="O68" s="28"/>
    </row>
    <row r="69" spans="8:15" ht="14.25">
      <c r="H69" s="28"/>
      <c r="I69" s="28"/>
      <c r="J69" s="28"/>
      <c r="K69" s="28"/>
      <c r="L69" s="28"/>
      <c r="M69" s="28"/>
      <c r="N69" s="28"/>
      <c r="O69" s="28"/>
    </row>
    <row r="70" spans="8:15" ht="14.25">
      <c r="H70" s="28"/>
      <c r="I70" s="28"/>
      <c r="J70" s="28"/>
      <c r="K70" s="28"/>
      <c r="L70" s="28"/>
      <c r="M70" s="28"/>
      <c r="N70" s="28"/>
      <c r="O70" s="28"/>
    </row>
  </sheetData>
  <sheetProtection/>
  <mergeCells count="8">
    <mergeCell ref="O3:O4"/>
    <mergeCell ref="Q3:Q4"/>
    <mergeCell ref="B1:D2"/>
    <mergeCell ref="B53:C53"/>
    <mergeCell ref="B3:C4"/>
    <mergeCell ref="J3:K4"/>
    <mergeCell ref="J53:K53"/>
    <mergeCell ref="H3:H4"/>
  </mergeCells>
  <printOptions horizontalCentered="1"/>
  <pageMargins left="0.3937007874015748" right="0.3937007874015748" top="0.984251968503937" bottom="0.5905511811023623" header="0.5118110236220472" footer="0.5118110236220472"/>
  <pageSetup horizontalDpi="600" verticalDpi="600" orientation="portrait" paperSize="9" scale="4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B1:P58"/>
  <sheetViews>
    <sheetView view="pageBreakPreview" zoomScale="60" zoomScaleNormal="75" zoomScalePageLayoutView="0" workbookViewId="0" topLeftCell="A1">
      <selection activeCell="G53" sqref="G53"/>
    </sheetView>
  </sheetViews>
  <sheetFormatPr defaultColWidth="8.625" defaultRowHeight="13.5"/>
  <cols>
    <col min="1" max="2" width="5.625" style="1" customWidth="1"/>
    <col min="3" max="3" width="12.625" style="1" customWidth="1"/>
    <col min="4" max="5" width="18.625" style="1" customWidth="1"/>
    <col min="6" max="6" width="5.625" style="1" customWidth="1"/>
    <col min="7" max="7" width="10.625" style="1" customWidth="1"/>
    <col min="8" max="8" width="8.625" style="1" customWidth="1"/>
    <col min="9" max="9" width="5.625" style="1" customWidth="1"/>
    <col min="10" max="10" width="12.625" style="1" customWidth="1"/>
    <col min="11" max="12" width="18.625" style="1" customWidth="1"/>
    <col min="13" max="13" width="5.625" style="1" customWidth="1"/>
    <col min="14" max="14" width="10.625" style="1" customWidth="1"/>
    <col min="15" max="15" width="8.625" style="1" customWidth="1"/>
    <col min="16" max="16" width="10.625" style="1" customWidth="1"/>
    <col min="17" max="16384" width="8.625" style="1" customWidth="1"/>
  </cols>
  <sheetData>
    <row r="1" spans="2:4" ht="18" customHeight="1">
      <c r="B1" s="94" t="s">
        <v>61</v>
      </c>
      <c r="C1" s="95"/>
      <c r="D1" s="95"/>
    </row>
    <row r="2" spans="2:4" ht="18" customHeight="1" thickBot="1">
      <c r="B2" s="97"/>
      <c r="C2" s="97"/>
      <c r="D2" s="97"/>
    </row>
    <row r="3" spans="2:16" ht="36" customHeight="1">
      <c r="B3" s="107" t="s">
        <v>58</v>
      </c>
      <c r="C3" s="108"/>
      <c r="D3" s="111" t="s">
        <v>88</v>
      </c>
      <c r="E3" s="112"/>
      <c r="G3" s="103" t="s">
        <v>74</v>
      </c>
      <c r="I3" s="107" t="s">
        <v>58</v>
      </c>
      <c r="J3" s="108"/>
      <c r="K3" s="111" t="s">
        <v>81</v>
      </c>
      <c r="L3" s="112"/>
      <c r="N3" s="103" t="s">
        <v>75</v>
      </c>
      <c r="P3" s="103" t="s">
        <v>73</v>
      </c>
    </row>
    <row r="4" spans="2:16" ht="18" customHeight="1" thickBot="1">
      <c r="B4" s="109"/>
      <c r="C4" s="110"/>
      <c r="D4" s="3" t="s">
        <v>63</v>
      </c>
      <c r="E4" s="4" t="s">
        <v>62</v>
      </c>
      <c r="G4" s="104"/>
      <c r="H4" s="5"/>
      <c r="I4" s="109"/>
      <c r="J4" s="110"/>
      <c r="K4" s="3" t="s">
        <v>63</v>
      </c>
      <c r="L4" s="4" t="s">
        <v>62</v>
      </c>
      <c r="N4" s="104"/>
      <c r="O4" s="5"/>
      <c r="P4" s="104"/>
    </row>
    <row r="5" spans="2:16" ht="18" customHeight="1">
      <c r="B5" s="6">
        <v>1</v>
      </c>
      <c r="C5" s="2" t="s">
        <v>0</v>
      </c>
      <c r="D5" s="7">
        <v>1494391.63</v>
      </c>
      <c r="E5" s="8">
        <v>5542533.029999999</v>
      </c>
      <c r="F5" s="9"/>
      <c r="G5" s="10">
        <f>+D5/E5</f>
        <v>0.26962250326905135</v>
      </c>
      <c r="H5" s="11"/>
      <c r="I5" s="6">
        <v>1</v>
      </c>
      <c r="J5" s="2" t="s">
        <v>0</v>
      </c>
      <c r="K5" s="7">
        <v>1505246.46</v>
      </c>
      <c r="L5" s="8">
        <v>5538468.74</v>
      </c>
      <c r="M5" s="9"/>
      <c r="N5" s="10">
        <f aca="true" t="shared" si="0" ref="N5:N51">+K5/L5</f>
        <v>0.27178025744350415</v>
      </c>
      <c r="O5" s="11"/>
      <c r="P5" s="10">
        <f>+G5/N5</f>
        <v>0.992060666235474</v>
      </c>
    </row>
    <row r="6" spans="2:16" ht="18" customHeight="1">
      <c r="B6" s="12">
        <v>2</v>
      </c>
      <c r="C6" s="13" t="s">
        <v>1</v>
      </c>
      <c r="D6" s="14">
        <v>272661.62</v>
      </c>
      <c r="E6" s="15">
        <v>634784.5</v>
      </c>
      <c r="F6" s="16"/>
      <c r="G6" s="17">
        <f aca="true" t="shared" si="1" ref="G6:G51">+D6/E6</f>
        <v>0.42953414899072045</v>
      </c>
      <c r="H6" s="11"/>
      <c r="I6" s="12">
        <v>2</v>
      </c>
      <c r="J6" s="13" t="s">
        <v>1</v>
      </c>
      <c r="K6" s="14">
        <v>274354.55</v>
      </c>
      <c r="L6" s="15">
        <v>634444.74</v>
      </c>
      <c r="M6" s="16"/>
      <c r="N6" s="17">
        <f t="shared" si="0"/>
        <v>0.4324325393571708</v>
      </c>
      <c r="O6" s="11"/>
      <c r="P6" s="17">
        <f aca="true" t="shared" si="2" ref="P6:P53">+G6/N6</f>
        <v>0.9932974739348733</v>
      </c>
    </row>
    <row r="7" spans="2:16" ht="18" customHeight="1">
      <c r="B7" s="12">
        <v>3</v>
      </c>
      <c r="C7" s="13" t="s">
        <v>2</v>
      </c>
      <c r="D7" s="14">
        <v>495222.67</v>
      </c>
      <c r="E7" s="15">
        <v>1172462.59</v>
      </c>
      <c r="F7" s="16"/>
      <c r="G7" s="17">
        <f t="shared" si="1"/>
        <v>0.422378227010211</v>
      </c>
      <c r="H7" s="11"/>
      <c r="I7" s="12">
        <v>3</v>
      </c>
      <c r="J7" s="13" t="s">
        <v>2</v>
      </c>
      <c r="K7" s="14">
        <v>502035.34</v>
      </c>
      <c r="L7" s="15">
        <v>1174466.91</v>
      </c>
      <c r="M7" s="16"/>
      <c r="N7" s="17">
        <f t="shared" si="0"/>
        <v>0.4274580541396437</v>
      </c>
      <c r="O7" s="11"/>
      <c r="P7" s="17">
        <f t="shared" si="2"/>
        <v>0.988116197413435</v>
      </c>
    </row>
    <row r="8" spans="2:16" ht="18" customHeight="1">
      <c r="B8" s="12">
        <v>4</v>
      </c>
      <c r="C8" s="13" t="s">
        <v>3</v>
      </c>
      <c r="D8" s="14">
        <v>199676.86</v>
      </c>
      <c r="E8" s="15">
        <v>417923.76999999996</v>
      </c>
      <c r="F8" s="16"/>
      <c r="G8" s="17">
        <f t="shared" si="1"/>
        <v>0.4777829698463909</v>
      </c>
      <c r="H8" s="11"/>
      <c r="I8" s="12">
        <v>4</v>
      </c>
      <c r="J8" s="13" t="s">
        <v>3</v>
      </c>
      <c r="K8" s="14">
        <v>201419.76</v>
      </c>
      <c r="L8" s="15">
        <v>417814.2291686104</v>
      </c>
      <c r="M8" s="16"/>
      <c r="N8" s="17">
        <f t="shared" si="0"/>
        <v>0.48207970418048246</v>
      </c>
      <c r="O8" s="11"/>
      <c r="P8" s="17">
        <f t="shared" si="2"/>
        <v>0.9910870872662108</v>
      </c>
    </row>
    <row r="9" spans="2:16" ht="18" customHeight="1">
      <c r="B9" s="12">
        <v>5</v>
      </c>
      <c r="C9" s="13" t="s">
        <v>4</v>
      </c>
      <c r="D9" s="14">
        <v>411620.94000000006</v>
      </c>
      <c r="E9" s="15">
        <v>839535.8499999999</v>
      </c>
      <c r="F9" s="16"/>
      <c r="G9" s="17">
        <f t="shared" si="1"/>
        <v>0.49029584621073674</v>
      </c>
      <c r="H9" s="11"/>
      <c r="I9" s="12">
        <v>5</v>
      </c>
      <c r="J9" s="13" t="s">
        <v>4</v>
      </c>
      <c r="K9" s="14">
        <v>410445.15</v>
      </c>
      <c r="L9" s="15">
        <v>839182.73</v>
      </c>
      <c r="M9" s="16"/>
      <c r="N9" s="17">
        <f t="shared" si="0"/>
        <v>0.4891010447748371</v>
      </c>
      <c r="O9" s="11"/>
      <c r="P9" s="17">
        <f t="shared" si="2"/>
        <v>1.0024428519396225</v>
      </c>
    </row>
    <row r="10" spans="2:16" ht="18" customHeight="1">
      <c r="B10" s="12">
        <v>6</v>
      </c>
      <c r="C10" s="13" t="s">
        <v>5</v>
      </c>
      <c r="D10" s="14">
        <v>185727.02000000002</v>
      </c>
      <c r="E10" s="15">
        <v>668592.9199999999</v>
      </c>
      <c r="F10" s="16"/>
      <c r="G10" s="17">
        <f t="shared" si="1"/>
        <v>0.27778789521133435</v>
      </c>
      <c r="H10" s="11"/>
      <c r="I10" s="12">
        <v>6</v>
      </c>
      <c r="J10" s="13" t="s">
        <v>5</v>
      </c>
      <c r="K10" s="14">
        <v>184331.48</v>
      </c>
      <c r="L10" s="15">
        <v>667238.0662920001</v>
      </c>
      <c r="M10" s="16"/>
      <c r="N10" s="17">
        <f t="shared" si="0"/>
        <v>0.276260437334419</v>
      </c>
      <c r="O10" s="11"/>
      <c r="P10" s="17">
        <f t="shared" si="2"/>
        <v>1.0055290503832306</v>
      </c>
    </row>
    <row r="11" spans="2:16" ht="18" customHeight="1">
      <c r="B11" s="12">
        <v>7</v>
      </c>
      <c r="C11" s="13" t="s">
        <v>6</v>
      </c>
      <c r="D11" s="14">
        <v>342625.23</v>
      </c>
      <c r="E11" s="15">
        <v>975456.33</v>
      </c>
      <c r="F11" s="16"/>
      <c r="G11" s="17">
        <f t="shared" si="1"/>
        <v>0.35124609832610343</v>
      </c>
      <c r="H11" s="11"/>
      <c r="I11" s="12">
        <v>7</v>
      </c>
      <c r="J11" s="13" t="s">
        <v>6</v>
      </c>
      <c r="K11" s="14">
        <v>342627.53</v>
      </c>
      <c r="L11" s="15">
        <v>972246.85</v>
      </c>
      <c r="M11" s="16"/>
      <c r="N11" s="17">
        <f t="shared" si="0"/>
        <v>0.3524079610029079</v>
      </c>
      <c r="O11" s="11"/>
      <c r="P11" s="17">
        <f t="shared" si="2"/>
        <v>0.9967030748298139</v>
      </c>
    </row>
    <row r="12" spans="2:16" ht="18" customHeight="1">
      <c r="B12" s="12">
        <v>8</v>
      </c>
      <c r="C12" s="13" t="s">
        <v>7</v>
      </c>
      <c r="D12" s="14">
        <v>111690.99</v>
      </c>
      <c r="E12" s="15">
        <v>187508.24</v>
      </c>
      <c r="F12" s="16"/>
      <c r="G12" s="17">
        <f t="shared" si="1"/>
        <v>0.5956591027679637</v>
      </c>
      <c r="H12" s="11"/>
      <c r="I12" s="12">
        <v>8</v>
      </c>
      <c r="J12" s="13" t="s">
        <v>7</v>
      </c>
      <c r="K12" s="14">
        <v>115208.18</v>
      </c>
      <c r="L12" s="15">
        <v>189329.83</v>
      </c>
      <c r="M12" s="16"/>
      <c r="N12" s="17">
        <f t="shared" si="0"/>
        <v>0.6085051679389349</v>
      </c>
      <c r="O12" s="11"/>
      <c r="P12" s="17">
        <f t="shared" si="2"/>
        <v>0.9788891436789566</v>
      </c>
    </row>
    <row r="13" spans="2:16" ht="18" customHeight="1">
      <c r="B13" s="12">
        <v>9</v>
      </c>
      <c r="C13" s="13" t="s">
        <v>8</v>
      </c>
      <c r="D13" s="14">
        <v>156282.41</v>
      </c>
      <c r="E13" s="15">
        <v>350113.62</v>
      </c>
      <c r="F13" s="16"/>
      <c r="G13" s="17">
        <f t="shared" si="1"/>
        <v>0.44637626493936455</v>
      </c>
      <c r="H13" s="11"/>
      <c r="I13" s="12">
        <v>9</v>
      </c>
      <c r="J13" s="13" t="s">
        <v>8</v>
      </c>
      <c r="K13" s="14">
        <v>158674.82</v>
      </c>
      <c r="L13" s="15">
        <v>353047.73</v>
      </c>
      <c r="M13" s="16"/>
      <c r="N13" s="17">
        <f t="shared" si="0"/>
        <v>0.44944296908522824</v>
      </c>
      <c r="O13" s="11"/>
      <c r="P13" s="17">
        <f t="shared" si="2"/>
        <v>0.993176655645308</v>
      </c>
    </row>
    <row r="14" spans="2:16" ht="18" customHeight="1">
      <c r="B14" s="12">
        <v>10</v>
      </c>
      <c r="C14" s="13" t="s">
        <v>9</v>
      </c>
      <c r="D14" s="14">
        <v>178178.74</v>
      </c>
      <c r="E14" s="15">
        <v>424170.79000000004</v>
      </c>
      <c r="F14" s="16"/>
      <c r="G14" s="17">
        <f t="shared" si="1"/>
        <v>0.42006367293702607</v>
      </c>
      <c r="H14" s="11"/>
      <c r="I14" s="12">
        <v>10</v>
      </c>
      <c r="J14" s="13" t="s">
        <v>9</v>
      </c>
      <c r="K14" s="14">
        <v>180701.43</v>
      </c>
      <c r="L14" s="15">
        <v>423330.6</v>
      </c>
      <c r="M14" s="16"/>
      <c r="N14" s="17">
        <f t="shared" si="0"/>
        <v>0.426856527735061</v>
      </c>
      <c r="O14" s="11"/>
      <c r="P14" s="17">
        <f t="shared" si="2"/>
        <v>0.9840863279423687</v>
      </c>
    </row>
    <row r="15" spans="2:16" ht="18" customHeight="1">
      <c r="B15" s="12">
        <v>11</v>
      </c>
      <c r="C15" s="13" t="s">
        <v>10</v>
      </c>
      <c r="D15" s="14">
        <v>59859.95</v>
      </c>
      <c r="E15" s="15">
        <v>121260.76999999999</v>
      </c>
      <c r="F15" s="16"/>
      <c r="G15" s="17">
        <f t="shared" si="1"/>
        <v>0.4936464612586577</v>
      </c>
      <c r="H15" s="11"/>
      <c r="I15" s="12">
        <v>11</v>
      </c>
      <c r="J15" s="13" t="s">
        <v>10</v>
      </c>
      <c r="K15" s="14">
        <v>60149.16</v>
      </c>
      <c r="L15" s="15">
        <v>122237.37</v>
      </c>
      <c r="M15" s="16"/>
      <c r="N15" s="17">
        <f t="shared" si="0"/>
        <v>0.49206850572783106</v>
      </c>
      <c r="O15" s="11"/>
      <c r="P15" s="17">
        <f t="shared" si="2"/>
        <v>1.0032067801788953</v>
      </c>
    </row>
    <row r="16" spans="2:16" ht="18" customHeight="1">
      <c r="B16" s="12">
        <v>12</v>
      </c>
      <c r="C16" s="13" t="s">
        <v>11</v>
      </c>
      <c r="D16" s="14">
        <v>61486.67</v>
      </c>
      <c r="E16" s="15">
        <v>159465.4</v>
      </c>
      <c r="F16" s="16"/>
      <c r="G16" s="17">
        <f t="shared" si="1"/>
        <v>0.38558000669737763</v>
      </c>
      <c r="H16" s="11"/>
      <c r="I16" s="12">
        <v>12</v>
      </c>
      <c r="J16" s="13" t="s">
        <v>11</v>
      </c>
      <c r="K16" s="14">
        <v>62573.58</v>
      </c>
      <c r="L16" s="15">
        <v>162307.14700000003</v>
      </c>
      <c r="M16" s="16"/>
      <c r="N16" s="17">
        <f t="shared" si="0"/>
        <v>0.3855257217970814</v>
      </c>
      <c r="O16" s="11"/>
      <c r="P16" s="17">
        <f t="shared" si="2"/>
        <v>1.0001408074668616</v>
      </c>
    </row>
    <row r="17" spans="2:16" ht="18" customHeight="1">
      <c r="B17" s="12">
        <v>13</v>
      </c>
      <c r="C17" s="13" t="s">
        <v>12</v>
      </c>
      <c r="D17" s="14">
        <v>35183.32</v>
      </c>
      <c r="E17" s="15">
        <v>79381.62</v>
      </c>
      <c r="F17" s="16"/>
      <c r="G17" s="17">
        <f t="shared" si="1"/>
        <v>0.4432174601626926</v>
      </c>
      <c r="H17" s="11"/>
      <c r="I17" s="12">
        <v>13</v>
      </c>
      <c r="J17" s="13" t="s">
        <v>12</v>
      </c>
      <c r="K17" s="14">
        <v>35330.87</v>
      </c>
      <c r="L17" s="15">
        <v>79645.69</v>
      </c>
      <c r="M17" s="16"/>
      <c r="N17" s="17">
        <f t="shared" si="0"/>
        <v>0.443600526280832</v>
      </c>
      <c r="O17" s="11"/>
      <c r="P17" s="17">
        <f t="shared" si="2"/>
        <v>0.9991364615336437</v>
      </c>
    </row>
    <row r="18" spans="2:16" ht="18" customHeight="1">
      <c r="B18" s="12">
        <v>14</v>
      </c>
      <c r="C18" s="13" t="s">
        <v>13</v>
      </c>
      <c r="D18" s="14">
        <v>36318.19</v>
      </c>
      <c r="E18" s="15">
        <v>94915.34</v>
      </c>
      <c r="F18" s="16"/>
      <c r="G18" s="17">
        <f t="shared" si="1"/>
        <v>0.38263772747376773</v>
      </c>
      <c r="H18" s="11"/>
      <c r="I18" s="12">
        <v>14</v>
      </c>
      <c r="J18" s="13" t="s">
        <v>13</v>
      </c>
      <c r="K18" s="14">
        <v>36624.55</v>
      </c>
      <c r="L18" s="15">
        <v>95033.07</v>
      </c>
      <c r="M18" s="16"/>
      <c r="N18" s="17">
        <f t="shared" si="0"/>
        <v>0.3853874235568734</v>
      </c>
      <c r="O18" s="11"/>
      <c r="P18" s="17">
        <f t="shared" si="2"/>
        <v>0.9928651120534039</v>
      </c>
    </row>
    <row r="19" spans="2:16" ht="18" customHeight="1">
      <c r="B19" s="12">
        <v>15</v>
      </c>
      <c r="C19" s="13" t="s">
        <v>14</v>
      </c>
      <c r="D19" s="14">
        <v>163176.78</v>
      </c>
      <c r="E19" s="15">
        <v>856935.3200000001</v>
      </c>
      <c r="F19" s="16"/>
      <c r="G19" s="17">
        <f t="shared" si="1"/>
        <v>0.19041901552149815</v>
      </c>
      <c r="H19" s="11"/>
      <c r="I19" s="12">
        <v>15</v>
      </c>
      <c r="J19" s="13" t="s">
        <v>14</v>
      </c>
      <c r="K19" s="14">
        <v>163953.33</v>
      </c>
      <c r="L19" s="15">
        <v>861586.41</v>
      </c>
      <c r="M19" s="16"/>
      <c r="N19" s="17">
        <f t="shared" si="0"/>
        <v>0.19029238170086735</v>
      </c>
      <c r="O19" s="11"/>
      <c r="P19" s="17">
        <f t="shared" si="2"/>
        <v>1.00066546973399</v>
      </c>
    </row>
    <row r="20" spans="2:16" ht="18" customHeight="1">
      <c r="B20" s="12">
        <v>16</v>
      </c>
      <c r="C20" s="13" t="s">
        <v>15</v>
      </c>
      <c r="D20" s="14">
        <v>53490.6</v>
      </c>
      <c r="E20" s="15">
        <v>283981.52</v>
      </c>
      <c r="F20" s="16"/>
      <c r="G20" s="17">
        <f t="shared" si="1"/>
        <v>0.18835943972692307</v>
      </c>
      <c r="H20" s="11"/>
      <c r="I20" s="12">
        <v>16</v>
      </c>
      <c r="J20" s="13" t="s">
        <v>15</v>
      </c>
      <c r="K20" s="14">
        <v>52997</v>
      </c>
      <c r="L20" s="15">
        <v>284377.02</v>
      </c>
      <c r="M20" s="16"/>
      <c r="N20" s="17">
        <f t="shared" si="0"/>
        <v>0.18636175314025022</v>
      </c>
      <c r="O20" s="11"/>
      <c r="P20" s="17">
        <f t="shared" si="2"/>
        <v>1.010719402200351</v>
      </c>
    </row>
    <row r="21" spans="2:16" ht="18" customHeight="1">
      <c r="B21" s="12">
        <v>17</v>
      </c>
      <c r="C21" s="13" t="s">
        <v>16</v>
      </c>
      <c r="D21" s="14">
        <v>101878.90999999999</v>
      </c>
      <c r="E21" s="15">
        <v>286412.62</v>
      </c>
      <c r="F21" s="16"/>
      <c r="G21" s="17">
        <f t="shared" si="1"/>
        <v>0.35570677716645305</v>
      </c>
      <c r="H21" s="11"/>
      <c r="I21" s="12">
        <v>17</v>
      </c>
      <c r="J21" s="13" t="s">
        <v>16</v>
      </c>
      <c r="K21" s="14">
        <v>101899.46</v>
      </c>
      <c r="L21" s="15">
        <v>286436.21</v>
      </c>
      <c r="M21" s="16"/>
      <c r="N21" s="17">
        <f t="shared" si="0"/>
        <v>0.3557492259794947</v>
      </c>
      <c r="O21" s="11"/>
      <c r="P21" s="17">
        <f t="shared" si="2"/>
        <v>0.9998806777079422</v>
      </c>
    </row>
    <row r="22" spans="2:16" ht="18" customHeight="1">
      <c r="B22" s="12">
        <v>18</v>
      </c>
      <c r="C22" s="13" t="s">
        <v>17</v>
      </c>
      <c r="D22" s="14">
        <v>125361.28</v>
      </c>
      <c r="E22" s="15">
        <v>312312.55000000005</v>
      </c>
      <c r="F22" s="16"/>
      <c r="G22" s="17">
        <f t="shared" si="1"/>
        <v>0.4013968698984398</v>
      </c>
      <c r="H22" s="11"/>
      <c r="I22" s="12">
        <v>18</v>
      </c>
      <c r="J22" s="13" t="s">
        <v>17</v>
      </c>
      <c r="K22" s="14">
        <v>125499.8</v>
      </c>
      <c r="L22" s="15">
        <v>312363.06</v>
      </c>
      <c r="M22" s="16"/>
      <c r="N22" s="17">
        <f t="shared" si="0"/>
        <v>0.40177542120377485</v>
      </c>
      <c r="O22" s="11"/>
      <c r="P22" s="17">
        <f t="shared" si="2"/>
        <v>0.9990578037247753</v>
      </c>
    </row>
    <row r="23" spans="2:16" ht="18" customHeight="1">
      <c r="B23" s="12">
        <v>19</v>
      </c>
      <c r="C23" s="13" t="s">
        <v>18</v>
      </c>
      <c r="D23" s="14">
        <v>153483.97</v>
      </c>
      <c r="E23" s="15">
        <v>347689.27999999997</v>
      </c>
      <c r="F23" s="16"/>
      <c r="G23" s="17">
        <f t="shared" si="1"/>
        <v>0.44144004094690525</v>
      </c>
      <c r="H23" s="11"/>
      <c r="I23" s="12">
        <v>19</v>
      </c>
      <c r="J23" s="13" t="s">
        <v>18</v>
      </c>
      <c r="K23" s="14">
        <v>153498.62</v>
      </c>
      <c r="L23" s="15">
        <v>348117.81</v>
      </c>
      <c r="M23" s="16"/>
      <c r="N23" s="17">
        <f t="shared" si="0"/>
        <v>0.4409387155457516</v>
      </c>
      <c r="O23" s="11"/>
      <c r="P23" s="17">
        <f t="shared" si="2"/>
        <v>1.0011369502914553</v>
      </c>
    </row>
    <row r="24" spans="2:16" ht="18" customHeight="1">
      <c r="B24" s="12">
        <v>20</v>
      </c>
      <c r="C24" s="13" t="s">
        <v>19</v>
      </c>
      <c r="D24" s="14">
        <v>445477.04</v>
      </c>
      <c r="E24" s="15">
        <v>1069672.6099999999</v>
      </c>
      <c r="F24" s="16"/>
      <c r="G24" s="17">
        <f t="shared" si="1"/>
        <v>0.4164611076654567</v>
      </c>
      <c r="H24" s="11"/>
      <c r="I24" s="12">
        <v>20</v>
      </c>
      <c r="J24" s="13" t="s">
        <v>19</v>
      </c>
      <c r="K24" s="14">
        <v>445964.83</v>
      </c>
      <c r="L24" s="15">
        <v>1059820.96</v>
      </c>
      <c r="M24" s="16"/>
      <c r="N24" s="17">
        <f t="shared" si="0"/>
        <v>0.4207926119898591</v>
      </c>
      <c r="O24" s="11"/>
      <c r="P24" s="17">
        <f t="shared" si="2"/>
        <v>0.9897063204034894</v>
      </c>
    </row>
    <row r="25" spans="2:16" ht="18" customHeight="1">
      <c r="B25" s="12">
        <v>21</v>
      </c>
      <c r="C25" s="13" t="s">
        <v>20</v>
      </c>
      <c r="D25" s="14">
        <v>384870.14</v>
      </c>
      <c r="E25" s="15">
        <v>861636.49</v>
      </c>
      <c r="F25" s="16"/>
      <c r="G25" s="17">
        <f t="shared" si="1"/>
        <v>0.4466734457822231</v>
      </c>
      <c r="H25" s="11"/>
      <c r="I25" s="12">
        <v>21</v>
      </c>
      <c r="J25" s="13" t="s">
        <v>20</v>
      </c>
      <c r="K25" s="14">
        <v>387135.61</v>
      </c>
      <c r="L25" s="15">
        <v>865674.1662919999</v>
      </c>
      <c r="M25" s="16"/>
      <c r="N25" s="17">
        <f t="shared" si="0"/>
        <v>0.4472070729085562</v>
      </c>
      <c r="O25" s="11"/>
      <c r="P25" s="17">
        <f t="shared" si="2"/>
        <v>0.9988067560674689</v>
      </c>
    </row>
    <row r="26" spans="2:16" ht="18" customHeight="1">
      <c r="B26" s="12">
        <v>22</v>
      </c>
      <c r="C26" s="13" t="s">
        <v>21</v>
      </c>
      <c r="D26" s="14">
        <v>282777.5</v>
      </c>
      <c r="E26" s="15">
        <v>501007.27999999997</v>
      </c>
      <c r="F26" s="16"/>
      <c r="G26" s="17">
        <f t="shared" si="1"/>
        <v>0.564417946182339</v>
      </c>
      <c r="H26" s="11"/>
      <c r="I26" s="12">
        <v>22</v>
      </c>
      <c r="J26" s="13" t="s">
        <v>21</v>
      </c>
      <c r="K26" s="14">
        <v>283501.95</v>
      </c>
      <c r="L26" s="15">
        <v>501753.27</v>
      </c>
      <c r="M26" s="16"/>
      <c r="N26" s="17">
        <f t="shared" si="0"/>
        <v>0.5650226255625599</v>
      </c>
      <c r="O26" s="11"/>
      <c r="P26" s="17">
        <f t="shared" si="2"/>
        <v>0.9989298138643229</v>
      </c>
    </row>
    <row r="27" spans="2:16" ht="18" customHeight="1">
      <c r="B27" s="12">
        <v>23</v>
      </c>
      <c r="C27" s="13" t="s">
        <v>22</v>
      </c>
      <c r="D27" s="14">
        <v>141184.98</v>
      </c>
      <c r="E27" s="15">
        <v>219034.88999999998</v>
      </c>
      <c r="F27" s="16"/>
      <c r="G27" s="17">
        <f t="shared" si="1"/>
        <v>0.6445775830508099</v>
      </c>
      <c r="H27" s="11"/>
      <c r="I27" s="12">
        <v>23</v>
      </c>
      <c r="J27" s="13" t="s">
        <v>22</v>
      </c>
      <c r="K27" s="14">
        <v>141451.33</v>
      </c>
      <c r="L27" s="15">
        <v>219717.81</v>
      </c>
      <c r="M27" s="16"/>
      <c r="N27" s="17">
        <f t="shared" si="0"/>
        <v>0.6437863639729523</v>
      </c>
      <c r="O27" s="11"/>
      <c r="P27" s="17">
        <f t="shared" si="2"/>
        <v>1.0012290087552878</v>
      </c>
    </row>
    <row r="28" spans="2:16" ht="18" customHeight="1">
      <c r="B28" s="12">
        <v>24</v>
      </c>
      <c r="C28" s="13" t="s">
        <v>23</v>
      </c>
      <c r="D28" s="14">
        <v>230317.53000000003</v>
      </c>
      <c r="E28" s="15">
        <v>372599.77</v>
      </c>
      <c r="F28" s="16"/>
      <c r="G28" s="17">
        <f t="shared" si="1"/>
        <v>0.6181365329345212</v>
      </c>
      <c r="H28" s="11"/>
      <c r="I28" s="12">
        <v>24</v>
      </c>
      <c r="J28" s="13" t="s">
        <v>23</v>
      </c>
      <c r="K28" s="14">
        <v>230694.46</v>
      </c>
      <c r="L28" s="15">
        <v>373336.82</v>
      </c>
      <c r="M28" s="16"/>
      <c r="N28" s="17">
        <f t="shared" si="0"/>
        <v>0.6179258182999469</v>
      </c>
      <c r="O28" s="11"/>
      <c r="P28" s="17">
        <f t="shared" si="2"/>
        <v>1.0003410031242166</v>
      </c>
    </row>
    <row r="29" spans="2:16" ht="18" customHeight="1">
      <c r="B29" s="12">
        <v>25</v>
      </c>
      <c r="C29" s="13" t="s">
        <v>24</v>
      </c>
      <c r="D29" s="14">
        <v>84979.58</v>
      </c>
      <c r="E29" s="15">
        <v>204250.02000000002</v>
      </c>
      <c r="F29" s="16"/>
      <c r="G29" s="17">
        <f t="shared" si="1"/>
        <v>0.4160566544864965</v>
      </c>
      <c r="H29" s="11"/>
      <c r="I29" s="12">
        <v>25</v>
      </c>
      <c r="J29" s="13" t="s">
        <v>24</v>
      </c>
      <c r="K29" s="14">
        <v>84249.49</v>
      </c>
      <c r="L29" s="15">
        <v>204893.34130899998</v>
      </c>
      <c r="M29" s="16"/>
      <c r="N29" s="17">
        <f t="shared" si="0"/>
        <v>0.41118705694268126</v>
      </c>
      <c r="O29" s="11"/>
      <c r="P29" s="17">
        <f t="shared" si="2"/>
        <v>1.0118427792451017</v>
      </c>
    </row>
    <row r="30" spans="2:16" ht="18" customHeight="1">
      <c r="B30" s="12">
        <v>26</v>
      </c>
      <c r="C30" s="13" t="s">
        <v>25</v>
      </c>
      <c r="D30" s="14">
        <v>131478.79</v>
      </c>
      <c r="E30" s="15">
        <v>342603.86000000004</v>
      </c>
      <c r="F30" s="16"/>
      <c r="G30" s="17">
        <f t="shared" si="1"/>
        <v>0.3837633061110286</v>
      </c>
      <c r="H30" s="11"/>
      <c r="I30" s="12">
        <v>26</v>
      </c>
      <c r="J30" s="13" t="s">
        <v>25</v>
      </c>
      <c r="K30" s="14">
        <v>130542.91</v>
      </c>
      <c r="L30" s="15">
        <v>343427.79</v>
      </c>
      <c r="M30" s="16"/>
      <c r="N30" s="17">
        <f t="shared" si="0"/>
        <v>0.3801174913655066</v>
      </c>
      <c r="O30" s="11"/>
      <c r="P30" s="17">
        <f t="shared" si="2"/>
        <v>1.0095912838223389</v>
      </c>
    </row>
    <row r="31" spans="2:16" ht="18" customHeight="1">
      <c r="B31" s="12">
        <v>27</v>
      </c>
      <c r="C31" s="13" t="s">
        <v>26</v>
      </c>
      <c r="D31" s="14">
        <v>28328.34</v>
      </c>
      <c r="E31" s="15">
        <v>57969.19</v>
      </c>
      <c r="F31" s="16"/>
      <c r="G31" s="17">
        <f t="shared" si="1"/>
        <v>0.4886792449575369</v>
      </c>
      <c r="H31" s="11"/>
      <c r="I31" s="12">
        <v>27</v>
      </c>
      <c r="J31" s="13" t="s">
        <v>26</v>
      </c>
      <c r="K31" s="14">
        <v>28312.99</v>
      </c>
      <c r="L31" s="15">
        <v>58261.68</v>
      </c>
      <c r="M31" s="16"/>
      <c r="N31" s="17">
        <f t="shared" si="0"/>
        <v>0.4859624713877115</v>
      </c>
      <c r="O31" s="11"/>
      <c r="P31" s="17">
        <f t="shared" si="2"/>
        <v>1.0055905007686445</v>
      </c>
    </row>
    <row r="32" spans="2:16" ht="18" customHeight="1">
      <c r="B32" s="12">
        <v>28</v>
      </c>
      <c r="C32" s="13" t="s">
        <v>27</v>
      </c>
      <c r="D32" s="14">
        <v>240329.17</v>
      </c>
      <c r="E32" s="15">
        <v>560663.7999999999</v>
      </c>
      <c r="F32" s="16"/>
      <c r="G32" s="17">
        <f t="shared" si="1"/>
        <v>0.4286511274671203</v>
      </c>
      <c r="H32" s="11"/>
      <c r="I32" s="12">
        <v>28</v>
      </c>
      <c r="J32" s="13" t="s">
        <v>27</v>
      </c>
      <c r="K32" s="14">
        <v>240465.87</v>
      </c>
      <c r="L32" s="15">
        <v>562065.71</v>
      </c>
      <c r="M32" s="16"/>
      <c r="N32" s="17">
        <f t="shared" si="0"/>
        <v>0.42782519147094034</v>
      </c>
      <c r="O32" s="11"/>
      <c r="P32" s="17">
        <f t="shared" si="2"/>
        <v>1.0019305454953231</v>
      </c>
    </row>
    <row r="33" spans="2:16" ht="18" customHeight="1">
      <c r="B33" s="12">
        <v>29</v>
      </c>
      <c r="C33" s="13" t="s">
        <v>28</v>
      </c>
      <c r="D33" s="14">
        <v>172548.66</v>
      </c>
      <c r="E33" s="15">
        <v>284791.02999999997</v>
      </c>
      <c r="F33" s="16"/>
      <c r="G33" s="17">
        <f t="shared" si="1"/>
        <v>0.6058781415973671</v>
      </c>
      <c r="H33" s="11"/>
      <c r="I33" s="12">
        <v>29</v>
      </c>
      <c r="J33" s="13" t="s">
        <v>28</v>
      </c>
      <c r="K33" s="14">
        <v>173041.53</v>
      </c>
      <c r="L33" s="15">
        <v>284426.28</v>
      </c>
      <c r="M33" s="16"/>
      <c r="N33" s="17">
        <f t="shared" si="0"/>
        <v>0.6083879801824219</v>
      </c>
      <c r="O33" s="11"/>
      <c r="P33" s="17">
        <f t="shared" si="2"/>
        <v>0.9958746085280937</v>
      </c>
    </row>
    <row r="34" spans="2:16" ht="18" customHeight="1">
      <c r="B34" s="12">
        <v>30</v>
      </c>
      <c r="C34" s="13" t="s">
        <v>29</v>
      </c>
      <c r="D34" s="14">
        <v>219318.31</v>
      </c>
      <c r="E34" s="15">
        <v>363040.93</v>
      </c>
      <c r="F34" s="16"/>
      <c r="G34" s="17">
        <f t="shared" si="1"/>
        <v>0.6041145553477951</v>
      </c>
      <c r="H34" s="11"/>
      <c r="I34" s="12">
        <v>30</v>
      </c>
      <c r="J34" s="13" t="s">
        <v>29</v>
      </c>
      <c r="K34" s="14">
        <v>221125.1</v>
      </c>
      <c r="L34" s="15">
        <v>363592.24</v>
      </c>
      <c r="M34" s="16"/>
      <c r="N34" s="17">
        <f t="shared" si="0"/>
        <v>0.608167820083289</v>
      </c>
      <c r="O34" s="11"/>
      <c r="P34" s="17">
        <f t="shared" si="2"/>
        <v>0.993335285752313</v>
      </c>
    </row>
    <row r="35" spans="2:16" ht="18" customHeight="1">
      <c r="B35" s="12">
        <v>31</v>
      </c>
      <c r="C35" s="13" t="s">
        <v>30</v>
      </c>
      <c r="D35" s="14">
        <v>140154.65</v>
      </c>
      <c r="E35" s="15">
        <v>258925.66</v>
      </c>
      <c r="F35" s="16"/>
      <c r="G35" s="17">
        <f t="shared" si="1"/>
        <v>0.5412930105112023</v>
      </c>
      <c r="H35" s="11"/>
      <c r="I35" s="12">
        <v>31</v>
      </c>
      <c r="J35" s="13" t="s">
        <v>30</v>
      </c>
      <c r="K35" s="14">
        <v>139238.93</v>
      </c>
      <c r="L35" s="15">
        <v>257734.126054</v>
      </c>
      <c r="M35" s="16"/>
      <c r="N35" s="17">
        <f t="shared" si="0"/>
        <v>0.5402425054524091</v>
      </c>
      <c r="O35" s="11"/>
      <c r="P35" s="17">
        <f t="shared" si="2"/>
        <v>1.0019445064914199</v>
      </c>
    </row>
    <row r="36" spans="2:16" ht="18" customHeight="1">
      <c r="B36" s="12">
        <v>32</v>
      </c>
      <c r="C36" s="13" t="s">
        <v>31</v>
      </c>
      <c r="D36" s="14">
        <v>205819.24</v>
      </c>
      <c r="E36" s="15">
        <v>525589.38</v>
      </c>
      <c r="F36" s="16"/>
      <c r="G36" s="17">
        <f t="shared" si="1"/>
        <v>0.3915970296051263</v>
      </c>
      <c r="H36" s="11"/>
      <c r="I36" s="12">
        <v>32</v>
      </c>
      <c r="J36" s="13" t="s">
        <v>31</v>
      </c>
      <c r="K36" s="14">
        <v>207342.07</v>
      </c>
      <c r="L36" s="15">
        <v>525748.42</v>
      </c>
      <c r="M36" s="16"/>
      <c r="N36" s="17">
        <f t="shared" si="0"/>
        <v>0.39437507011433337</v>
      </c>
      <c r="O36" s="11"/>
      <c r="P36" s="17">
        <f t="shared" si="2"/>
        <v>0.9929558414825722</v>
      </c>
    </row>
    <row r="37" spans="2:16" ht="18" customHeight="1">
      <c r="B37" s="12">
        <v>33</v>
      </c>
      <c r="C37" s="13" t="s">
        <v>32</v>
      </c>
      <c r="D37" s="14">
        <v>200713.11000000002</v>
      </c>
      <c r="E37" s="15">
        <v>483808.46</v>
      </c>
      <c r="F37" s="16"/>
      <c r="G37" s="17">
        <f t="shared" si="1"/>
        <v>0.41486068680981725</v>
      </c>
      <c r="H37" s="11"/>
      <c r="I37" s="12">
        <v>33</v>
      </c>
      <c r="J37" s="13" t="s">
        <v>32</v>
      </c>
      <c r="K37" s="14">
        <v>198290.82</v>
      </c>
      <c r="L37" s="15">
        <v>483597.10378899996</v>
      </c>
      <c r="M37" s="16"/>
      <c r="N37" s="17">
        <f t="shared" si="0"/>
        <v>0.4100331007906884</v>
      </c>
      <c r="O37" s="11"/>
      <c r="P37" s="17">
        <f t="shared" si="2"/>
        <v>1.0117736495171232</v>
      </c>
    </row>
    <row r="38" spans="2:16" ht="18" customHeight="1">
      <c r="B38" s="12">
        <v>34</v>
      </c>
      <c r="C38" s="13" t="s">
        <v>33</v>
      </c>
      <c r="D38" s="14">
        <v>200881.4</v>
      </c>
      <c r="E38" s="15">
        <v>612132.5199999999</v>
      </c>
      <c r="F38" s="16"/>
      <c r="G38" s="17">
        <f t="shared" si="1"/>
        <v>0.3281665218505301</v>
      </c>
      <c r="H38" s="11"/>
      <c r="I38" s="12">
        <v>34</v>
      </c>
      <c r="J38" s="13" t="s">
        <v>33</v>
      </c>
      <c r="K38" s="14">
        <v>199230.2</v>
      </c>
      <c r="L38" s="15">
        <v>612897.16</v>
      </c>
      <c r="M38" s="16"/>
      <c r="N38" s="17">
        <f t="shared" si="0"/>
        <v>0.32506301709735447</v>
      </c>
      <c r="O38" s="11"/>
      <c r="P38" s="17">
        <f t="shared" si="2"/>
        <v>1.0095473941664859</v>
      </c>
    </row>
    <row r="39" spans="2:16" ht="18" customHeight="1">
      <c r="B39" s="12">
        <v>35</v>
      </c>
      <c r="C39" s="13" t="s">
        <v>34</v>
      </c>
      <c r="D39" s="14">
        <v>196259.77000000002</v>
      </c>
      <c r="E39" s="15">
        <v>437407</v>
      </c>
      <c r="F39" s="16"/>
      <c r="G39" s="17">
        <f t="shared" si="1"/>
        <v>0.4486891384911536</v>
      </c>
      <c r="H39" s="11"/>
      <c r="I39" s="12">
        <v>35</v>
      </c>
      <c r="J39" s="13" t="s">
        <v>34</v>
      </c>
      <c r="K39" s="14">
        <v>197225.38</v>
      </c>
      <c r="L39" s="15">
        <v>438781.97</v>
      </c>
      <c r="M39" s="16"/>
      <c r="N39" s="17">
        <f t="shared" si="0"/>
        <v>0.4494837834836286</v>
      </c>
      <c r="O39" s="11"/>
      <c r="P39" s="17">
        <f t="shared" si="2"/>
        <v>0.9982320941896584</v>
      </c>
    </row>
    <row r="40" spans="2:16" ht="18" customHeight="1">
      <c r="B40" s="12">
        <v>36</v>
      </c>
      <c r="C40" s="13" t="s">
        <v>35</v>
      </c>
      <c r="D40" s="14">
        <v>191309.72999999998</v>
      </c>
      <c r="E40" s="15">
        <v>313862.84</v>
      </c>
      <c r="F40" s="16"/>
      <c r="G40" s="17">
        <f t="shared" si="1"/>
        <v>0.609532909343457</v>
      </c>
      <c r="H40" s="11"/>
      <c r="I40" s="12">
        <v>36</v>
      </c>
      <c r="J40" s="13" t="s">
        <v>35</v>
      </c>
      <c r="K40" s="14">
        <v>192176.86</v>
      </c>
      <c r="L40" s="15">
        <v>312340.26</v>
      </c>
      <c r="M40" s="16"/>
      <c r="N40" s="17">
        <f t="shared" si="0"/>
        <v>0.6152804636840604</v>
      </c>
      <c r="O40" s="11"/>
      <c r="P40" s="17">
        <f t="shared" si="2"/>
        <v>0.9906586432044514</v>
      </c>
    </row>
    <row r="41" spans="2:16" ht="18" customHeight="1">
      <c r="B41" s="12">
        <v>37</v>
      </c>
      <c r="C41" s="13" t="s">
        <v>36</v>
      </c>
      <c r="D41" s="14">
        <v>23103.35</v>
      </c>
      <c r="E41" s="15">
        <v>87577.35999999999</v>
      </c>
      <c r="F41" s="16"/>
      <c r="G41" s="17">
        <f t="shared" si="1"/>
        <v>0.263805051899258</v>
      </c>
      <c r="H41" s="11"/>
      <c r="I41" s="12">
        <v>37</v>
      </c>
      <c r="J41" s="13" t="s">
        <v>36</v>
      </c>
      <c r="K41" s="14">
        <v>27074.15</v>
      </c>
      <c r="L41" s="15">
        <v>87858.52</v>
      </c>
      <c r="M41" s="16"/>
      <c r="N41" s="17">
        <f t="shared" si="0"/>
        <v>0.30815622662435016</v>
      </c>
      <c r="O41" s="11"/>
      <c r="P41" s="17">
        <f t="shared" si="2"/>
        <v>0.8560756820949872</v>
      </c>
    </row>
    <row r="42" spans="2:16" ht="18" customHeight="1">
      <c r="B42" s="12">
        <v>38</v>
      </c>
      <c r="C42" s="13" t="s">
        <v>37</v>
      </c>
      <c r="D42" s="14">
        <v>246092.65</v>
      </c>
      <c r="E42" s="15">
        <v>401113.6</v>
      </c>
      <c r="F42" s="16"/>
      <c r="G42" s="17">
        <f t="shared" si="1"/>
        <v>0.6135235753661806</v>
      </c>
      <c r="H42" s="11"/>
      <c r="I42" s="12">
        <v>38</v>
      </c>
      <c r="J42" s="13" t="s">
        <v>37</v>
      </c>
      <c r="K42" s="14">
        <v>246536.3</v>
      </c>
      <c r="L42" s="15">
        <v>401146.5</v>
      </c>
      <c r="M42" s="16"/>
      <c r="N42" s="17">
        <f t="shared" si="0"/>
        <v>0.6145792123326516</v>
      </c>
      <c r="O42" s="11"/>
      <c r="P42" s="17">
        <f t="shared" si="2"/>
        <v>0.998282341892977</v>
      </c>
    </row>
    <row r="43" spans="2:16" ht="18" customHeight="1">
      <c r="B43" s="12">
        <v>39</v>
      </c>
      <c r="C43" s="13" t="s">
        <v>38</v>
      </c>
      <c r="D43" s="14">
        <v>389584.98</v>
      </c>
      <c r="E43" s="15">
        <v>596783.0700000001</v>
      </c>
      <c r="F43" s="16"/>
      <c r="G43" s="17">
        <f t="shared" si="1"/>
        <v>0.6528083646876912</v>
      </c>
      <c r="H43" s="11"/>
      <c r="I43" s="12">
        <v>39</v>
      </c>
      <c r="J43" s="13" t="s">
        <v>38</v>
      </c>
      <c r="K43" s="14">
        <v>392144.77</v>
      </c>
      <c r="L43" s="15">
        <v>599179.63</v>
      </c>
      <c r="M43" s="16"/>
      <c r="N43" s="17">
        <f t="shared" si="0"/>
        <v>0.6544694618540353</v>
      </c>
      <c r="O43" s="11"/>
      <c r="P43" s="17">
        <f t="shared" si="2"/>
        <v>0.9974619179913476</v>
      </c>
    </row>
    <row r="44" spans="2:16" ht="18" customHeight="1">
      <c r="B44" s="12">
        <v>40</v>
      </c>
      <c r="C44" s="13" t="s">
        <v>39</v>
      </c>
      <c r="D44" s="14">
        <v>141883.31</v>
      </c>
      <c r="E44" s="15">
        <v>221800.79</v>
      </c>
      <c r="F44" s="16"/>
      <c r="G44" s="17">
        <f t="shared" si="1"/>
        <v>0.6396880281625688</v>
      </c>
      <c r="H44" s="11"/>
      <c r="I44" s="12">
        <v>40</v>
      </c>
      <c r="J44" s="13" t="s">
        <v>39</v>
      </c>
      <c r="K44" s="14">
        <v>142789.09</v>
      </c>
      <c r="L44" s="15">
        <v>222368.95</v>
      </c>
      <c r="M44" s="16"/>
      <c r="N44" s="17">
        <f t="shared" si="0"/>
        <v>0.6421269246448301</v>
      </c>
      <c r="O44" s="11"/>
      <c r="P44" s="17">
        <f t="shared" si="2"/>
        <v>0.99620184672429</v>
      </c>
    </row>
    <row r="45" spans="2:16" ht="18" customHeight="1">
      <c r="B45" s="12">
        <v>41</v>
      </c>
      <c r="C45" s="13" t="s">
        <v>40</v>
      </c>
      <c r="D45" s="14">
        <v>73753.13</v>
      </c>
      <c r="E45" s="15">
        <v>111115.37</v>
      </c>
      <c r="F45" s="16"/>
      <c r="G45" s="17">
        <f t="shared" si="1"/>
        <v>0.6637527283579221</v>
      </c>
      <c r="H45" s="11"/>
      <c r="I45" s="12">
        <v>41</v>
      </c>
      <c r="J45" s="13" t="s">
        <v>40</v>
      </c>
      <c r="K45" s="14">
        <v>73753.43</v>
      </c>
      <c r="L45" s="15">
        <v>110702.43</v>
      </c>
      <c r="M45" s="16"/>
      <c r="N45" s="17">
        <f t="shared" si="0"/>
        <v>0.6662313555357366</v>
      </c>
      <c r="O45" s="11"/>
      <c r="P45" s="17">
        <f t="shared" si="2"/>
        <v>0.9962796299555409</v>
      </c>
    </row>
    <row r="46" spans="2:16" ht="18" customHeight="1">
      <c r="B46" s="12">
        <v>42</v>
      </c>
      <c r="C46" s="13" t="s">
        <v>41</v>
      </c>
      <c r="D46" s="14">
        <v>104830.45999999999</v>
      </c>
      <c r="E46" s="15">
        <v>242559.97</v>
      </c>
      <c r="F46" s="16"/>
      <c r="G46" s="17">
        <f t="shared" si="1"/>
        <v>0.43218367812298125</v>
      </c>
      <c r="H46" s="11"/>
      <c r="I46" s="12">
        <v>42</v>
      </c>
      <c r="J46" s="13" t="s">
        <v>41</v>
      </c>
      <c r="K46" s="14">
        <v>104766.19</v>
      </c>
      <c r="L46" s="15">
        <v>242942.87</v>
      </c>
      <c r="M46" s="16"/>
      <c r="N46" s="17">
        <f t="shared" si="0"/>
        <v>0.4312379696510542</v>
      </c>
      <c r="O46" s="11"/>
      <c r="P46" s="17">
        <f t="shared" si="2"/>
        <v>1.002193008358453</v>
      </c>
    </row>
    <row r="47" spans="2:16" ht="18" customHeight="1">
      <c r="B47" s="12">
        <v>43</v>
      </c>
      <c r="C47" s="13" t="s">
        <v>42</v>
      </c>
      <c r="D47" s="14">
        <v>280585.28</v>
      </c>
      <c r="E47" s="15">
        <v>463832.92000000004</v>
      </c>
      <c r="F47" s="16"/>
      <c r="G47" s="17">
        <f t="shared" si="1"/>
        <v>0.6049274812145718</v>
      </c>
      <c r="H47" s="11"/>
      <c r="I47" s="12">
        <v>43</v>
      </c>
      <c r="J47" s="13" t="s">
        <v>42</v>
      </c>
      <c r="K47" s="14">
        <v>282020.34</v>
      </c>
      <c r="L47" s="15">
        <v>465741.92</v>
      </c>
      <c r="M47" s="16"/>
      <c r="N47" s="17">
        <f t="shared" si="0"/>
        <v>0.6055292166958045</v>
      </c>
      <c r="O47" s="11"/>
      <c r="P47" s="17">
        <f t="shared" si="2"/>
        <v>0.9990062651567564</v>
      </c>
    </row>
    <row r="48" spans="2:16" ht="18" customHeight="1">
      <c r="B48" s="12">
        <v>44</v>
      </c>
      <c r="C48" s="13" t="s">
        <v>43</v>
      </c>
      <c r="D48" s="14">
        <v>237296.83000000002</v>
      </c>
      <c r="E48" s="15">
        <v>453492</v>
      </c>
      <c r="F48" s="16"/>
      <c r="G48" s="17">
        <f t="shared" si="1"/>
        <v>0.5232657466945393</v>
      </c>
      <c r="H48" s="11"/>
      <c r="I48" s="12">
        <v>44</v>
      </c>
      <c r="J48" s="13" t="s">
        <v>43</v>
      </c>
      <c r="K48" s="14">
        <v>238860.75</v>
      </c>
      <c r="L48" s="15">
        <v>452607.89</v>
      </c>
      <c r="M48" s="16"/>
      <c r="N48" s="17">
        <f t="shared" si="0"/>
        <v>0.5277432304593718</v>
      </c>
      <c r="O48" s="11"/>
      <c r="P48" s="17">
        <f t="shared" si="2"/>
        <v>0.9915157911908504</v>
      </c>
    </row>
    <row r="49" spans="2:16" ht="18" customHeight="1">
      <c r="B49" s="12">
        <v>45</v>
      </c>
      <c r="C49" s="13" t="s">
        <v>44</v>
      </c>
      <c r="D49" s="14">
        <v>350672.39</v>
      </c>
      <c r="E49" s="15">
        <v>589877.5800000001</v>
      </c>
      <c r="F49" s="16"/>
      <c r="G49" s="17">
        <f t="shared" si="1"/>
        <v>0.5944833333045138</v>
      </c>
      <c r="H49" s="11"/>
      <c r="I49" s="12">
        <v>45</v>
      </c>
      <c r="J49" s="13" t="s">
        <v>44</v>
      </c>
      <c r="K49" s="14">
        <v>356812.19</v>
      </c>
      <c r="L49" s="15">
        <v>589208.44</v>
      </c>
      <c r="M49" s="16"/>
      <c r="N49" s="17">
        <f t="shared" si="0"/>
        <v>0.6055788847831168</v>
      </c>
      <c r="O49" s="11"/>
      <c r="P49" s="17">
        <f t="shared" si="2"/>
        <v>0.9816777768224583</v>
      </c>
    </row>
    <row r="50" spans="2:16" ht="18" customHeight="1">
      <c r="B50" s="12">
        <v>46</v>
      </c>
      <c r="C50" s="13" t="s">
        <v>45</v>
      </c>
      <c r="D50" s="14">
        <v>294316.39</v>
      </c>
      <c r="E50" s="15">
        <v>584225.71</v>
      </c>
      <c r="F50" s="16"/>
      <c r="G50" s="17">
        <f t="shared" si="1"/>
        <v>0.5037717186393595</v>
      </c>
      <c r="H50" s="11"/>
      <c r="I50" s="12">
        <v>46</v>
      </c>
      <c r="J50" s="13" t="s">
        <v>45</v>
      </c>
      <c r="K50" s="14">
        <v>301992.58</v>
      </c>
      <c r="L50" s="15">
        <v>590450.58</v>
      </c>
      <c r="M50" s="16"/>
      <c r="N50" s="17">
        <f t="shared" si="0"/>
        <v>0.5114612301676459</v>
      </c>
      <c r="O50" s="11"/>
      <c r="P50" s="17">
        <f t="shared" si="2"/>
        <v>0.9849656023277348</v>
      </c>
    </row>
    <row r="51" spans="2:16" ht="18" customHeight="1" thickBot="1">
      <c r="B51" s="18">
        <v>47</v>
      </c>
      <c r="C51" s="19" t="s">
        <v>46</v>
      </c>
      <c r="D51" s="20">
        <v>12218.26</v>
      </c>
      <c r="E51" s="21">
        <v>104580.07</v>
      </c>
      <c r="F51" s="16"/>
      <c r="G51" s="22">
        <f t="shared" si="1"/>
        <v>0.11683162958295973</v>
      </c>
      <c r="H51" s="11"/>
      <c r="I51" s="18">
        <v>47</v>
      </c>
      <c r="J51" s="19" t="s">
        <v>46</v>
      </c>
      <c r="K51" s="20">
        <v>12361.31</v>
      </c>
      <c r="L51" s="21">
        <v>105036.43</v>
      </c>
      <c r="M51" s="16"/>
      <c r="N51" s="22">
        <f t="shared" si="0"/>
        <v>0.11768593049097346</v>
      </c>
      <c r="O51" s="11"/>
      <c r="P51" s="22">
        <f t="shared" si="2"/>
        <v>0.9927408407746815</v>
      </c>
    </row>
    <row r="52" spans="4:16" ht="18" customHeight="1" thickBot="1">
      <c r="D52" s="23"/>
      <c r="E52" s="24"/>
      <c r="F52" s="16"/>
      <c r="G52" s="24"/>
      <c r="H52" s="24"/>
      <c r="I52" s="16"/>
      <c r="J52" s="16"/>
      <c r="K52" s="23"/>
      <c r="L52" s="24"/>
      <c r="M52" s="16"/>
      <c r="N52" s="24"/>
      <c r="O52" s="24"/>
      <c r="P52" s="24"/>
    </row>
    <row r="53" spans="2:16" ht="18" customHeight="1" thickBot="1">
      <c r="B53" s="105" t="s">
        <v>71</v>
      </c>
      <c r="C53" s="106"/>
      <c r="D53" s="25">
        <f>+SUM(D5:D51)</f>
        <v>10289402.750000006</v>
      </c>
      <c r="E53" s="26">
        <f>+SUM(E5:E52)</f>
        <v>25081390.229999997</v>
      </c>
      <c r="F53" s="16"/>
      <c r="G53" s="50">
        <f>+D53/E53</f>
        <v>0.41024052716554726</v>
      </c>
      <c r="H53" s="27"/>
      <c r="I53" s="105" t="s">
        <v>71</v>
      </c>
      <c r="J53" s="106"/>
      <c r="K53" s="25">
        <f>+SUM(K5:K51)</f>
        <v>10346672.500000002</v>
      </c>
      <c r="L53" s="26">
        <f>+SUM(L5:L52)</f>
        <v>25096987.479904614</v>
      </c>
      <c r="M53" s="16"/>
      <c r="N53" s="50">
        <f>+K53/L53</f>
        <v>0.41226750853203703</v>
      </c>
      <c r="O53" s="27"/>
      <c r="P53" s="50">
        <f t="shared" si="2"/>
        <v>0.9950833346685329</v>
      </c>
    </row>
    <row r="54" spans="4:16" ht="18" customHeight="1">
      <c r="D54" s="28"/>
      <c r="E54" s="29"/>
      <c r="G54" s="28"/>
      <c r="H54" s="28"/>
      <c r="I54" s="28"/>
      <c r="J54" s="28"/>
      <c r="K54" s="28"/>
      <c r="L54" s="28"/>
      <c r="M54" s="28"/>
      <c r="N54" s="28"/>
      <c r="O54" s="28"/>
      <c r="P54" s="28"/>
    </row>
    <row r="55" spans="4:16" ht="18" customHeight="1">
      <c r="D55" s="28"/>
      <c r="E55" s="29"/>
      <c r="G55" s="28"/>
      <c r="H55" s="28"/>
      <c r="I55" s="28"/>
      <c r="J55" s="28"/>
      <c r="K55" s="28"/>
      <c r="L55" s="28"/>
      <c r="M55" s="28"/>
      <c r="N55" s="28"/>
      <c r="O55" s="28"/>
      <c r="P55" s="28"/>
    </row>
    <row r="56" spans="4:16" ht="18" customHeight="1">
      <c r="D56" s="28"/>
      <c r="E56" s="29"/>
      <c r="G56" s="28"/>
      <c r="H56" s="28"/>
      <c r="I56" s="28"/>
      <c r="J56" s="28"/>
      <c r="K56" s="28"/>
      <c r="L56" s="28"/>
      <c r="M56" s="28"/>
      <c r="N56" s="28"/>
      <c r="O56" s="28"/>
      <c r="P56" s="28"/>
    </row>
    <row r="57" spans="7:16" ht="18" customHeight="1">
      <c r="G57" s="28"/>
      <c r="H57" s="28"/>
      <c r="I57" s="28"/>
      <c r="J57" s="28"/>
      <c r="K57" s="28"/>
      <c r="L57" s="28"/>
      <c r="M57" s="28"/>
      <c r="N57" s="28"/>
      <c r="O57" s="28"/>
      <c r="P57" s="28"/>
    </row>
    <row r="58" spans="7:16" ht="18" customHeight="1">
      <c r="G58" s="28"/>
      <c r="H58" s="28"/>
      <c r="I58" s="28"/>
      <c r="J58" s="28"/>
      <c r="K58" s="28"/>
      <c r="L58" s="28"/>
      <c r="M58" s="28"/>
      <c r="N58" s="28"/>
      <c r="O58" s="28"/>
      <c r="P58" s="28"/>
    </row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</sheetData>
  <sheetProtection/>
  <mergeCells count="10">
    <mergeCell ref="N3:N4"/>
    <mergeCell ref="P3:P4"/>
    <mergeCell ref="B1:D2"/>
    <mergeCell ref="K3:L3"/>
    <mergeCell ref="B53:C53"/>
    <mergeCell ref="B3:C4"/>
    <mergeCell ref="I3:J4"/>
    <mergeCell ref="I53:J53"/>
    <mergeCell ref="D3:E3"/>
    <mergeCell ref="G3:G4"/>
  </mergeCells>
  <printOptions horizontalCentered="1"/>
  <pageMargins left="0.3937007874015748" right="0.3937007874015748" top="0.984251968503937" bottom="0.5905511811023623" header="0.5118110236220472" footer="0.5118110236220472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2013-08-19T02:20:57Z</cp:lastPrinted>
  <dcterms:created xsi:type="dcterms:W3CDTF">2003-11-17T11:24:08Z</dcterms:created>
  <dcterms:modified xsi:type="dcterms:W3CDTF">2013-08-19T02:23:03Z</dcterms:modified>
  <cp:category/>
  <cp:version/>
  <cp:contentType/>
  <cp:contentStatus/>
</cp:coreProperties>
</file>